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Texnolog\Desktop\Монитоинг 2020\МОНИТОРИНГ НА САЙТ 2020\"/>
    </mc:Choice>
  </mc:AlternateContent>
  <xr:revisionPtr revIDLastSave="0" documentId="8_{D3355364-4836-48D8-816B-1885298FE7E8}" xr6:coauthVersionLast="40" xr6:coauthVersionMax="40" xr10:uidLastSave="{00000000-0000-0000-0000-000000000000}"/>
  <bookViews>
    <workbookView xWindow="-120" yWindow="-120" windowWidth="29040" windowHeight="15840" tabRatio="1000" xr2:uid="{00000000-000D-0000-FFFF-FFFF00000000}"/>
  </bookViews>
  <sheets>
    <sheet name="1270 Верхне-Тоемское" sheetId="1" r:id="rId1"/>
    <sheet name="1278 Шенкурское" sheetId="2" r:id="rId2"/>
    <sheet name="1279 Устьянское" sheetId="3" r:id="rId3"/>
    <sheet name="04-01-1116-2012 Тарнога" sheetId="5" r:id="rId4"/>
    <sheet name="1373 Устьянское" sheetId="4" r:id="rId5"/>
    <sheet name="2046 Устьянское" sheetId="9" r:id="rId6"/>
    <sheet name="2047 Устьянское" sheetId="10" r:id="rId7"/>
    <sheet name="2048 Устьянское" sheetId="11" r:id="rId8"/>
  </sheets>
  <definedNames>
    <definedName name="_xlnm._FilterDatabase" localSheetId="0" hidden="1">'1270 Верхне-Тоемское'!$A$5:$D$113</definedName>
    <definedName name="_xlnm.Print_Area" localSheetId="0">'1270 Верхне-Тоемское'!$A$1:$D$116</definedName>
    <definedName name="_xlnm.Print_Area" localSheetId="1">'1278 Шенкурское'!$A$1:$D$117</definedName>
    <definedName name="_xlnm.Print_Area" localSheetId="2">'1279 Устьянское'!$A$1:$D$118</definedName>
    <definedName name="_xlnm.Print_Area" localSheetId="7">'2048 Устьянское'!$A$1:$D$113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5" l="1"/>
  <c r="C97" i="3"/>
  <c r="C96" i="2"/>
  <c r="C95" i="1" l="1"/>
  <c r="C31" i="5" l="1"/>
  <c r="C32" i="3"/>
  <c r="C31" i="10" l="1"/>
  <c r="C95" i="9"/>
  <c r="C30" i="9"/>
  <c r="C30" i="1" l="1"/>
  <c r="C29" i="1"/>
  <c r="C30" i="11" l="1"/>
  <c r="C97" i="11"/>
  <c r="C74" i="1" l="1"/>
  <c r="C73" i="1" s="1"/>
  <c r="C72" i="11" l="1"/>
  <c r="C70" i="11"/>
  <c r="C63" i="11"/>
  <c r="C69" i="10"/>
  <c r="C72" i="3" l="1"/>
  <c r="C71" i="10"/>
  <c r="C74" i="4"/>
  <c r="C68" i="3" l="1"/>
  <c r="C67" i="2"/>
  <c r="C62" i="2" s="1"/>
  <c r="C79" i="4" l="1"/>
  <c r="C68" i="4"/>
  <c r="C61" i="4"/>
  <c r="C73" i="4" l="1"/>
  <c r="C60" i="4" s="1"/>
  <c r="C80" i="5"/>
  <c r="C75" i="5"/>
  <c r="C69" i="5"/>
  <c r="C62" i="5"/>
  <c r="C74" i="5" l="1"/>
  <c r="C61" i="5" s="1"/>
  <c r="C81" i="3"/>
  <c r="C76" i="3"/>
  <c r="C70" i="3"/>
  <c r="C63" i="3"/>
  <c r="C75" i="2"/>
  <c r="C69" i="2"/>
  <c r="C68" i="1"/>
  <c r="C66" i="1"/>
  <c r="C75" i="3" l="1"/>
  <c r="C62" i="3" s="1"/>
  <c r="C61" i="1"/>
  <c r="C60" i="1" s="1"/>
  <c r="C74" i="2"/>
  <c r="C61" i="2" s="1"/>
  <c r="C76" i="11" l="1"/>
  <c r="C75" i="11" s="1"/>
  <c r="C62" i="11" s="1"/>
  <c r="C31" i="11"/>
  <c r="C15" i="11"/>
  <c r="C10" i="11"/>
  <c r="C75" i="10"/>
  <c r="C74" i="10" s="1"/>
  <c r="C63" i="10"/>
  <c r="C30" i="10"/>
  <c r="C15" i="10"/>
  <c r="C10" i="10"/>
  <c r="C62" i="10" l="1"/>
  <c r="C74" i="9"/>
  <c r="C73" i="9" s="1"/>
  <c r="C62" i="9"/>
  <c r="C61" i="9" l="1"/>
  <c r="C29" i="9"/>
  <c r="C15" i="9"/>
  <c r="C10" i="9"/>
  <c r="C19" i="5" l="1"/>
  <c r="C18" i="5"/>
  <c r="C17" i="5"/>
  <c r="C16" i="5"/>
  <c r="C14" i="5"/>
  <c r="C13" i="5"/>
  <c r="C12" i="5"/>
  <c r="C11" i="5"/>
  <c r="C51" i="4"/>
  <c r="C30" i="4"/>
  <c r="C29" i="4"/>
  <c r="C15" i="4"/>
  <c r="C10" i="4"/>
  <c r="C30" i="5" l="1"/>
  <c r="C10" i="5"/>
  <c r="C15" i="5"/>
  <c r="C31" i="3" l="1"/>
  <c r="C15" i="3"/>
  <c r="C10" i="3"/>
  <c r="C30" i="2" l="1"/>
  <c r="C10" i="2"/>
  <c r="C15" i="2"/>
  <c r="C31" i="2"/>
  <c r="C15" i="1"/>
  <c r="C10" i="1"/>
</calcChain>
</file>

<file path=xl/sharedStrings.xml><?xml version="1.0" encoding="utf-8"?>
<sst xmlns="http://schemas.openxmlformats.org/spreadsheetml/2006/main" count="1383" uniqueCount="283">
  <si>
    <t>Ежегодно</t>
  </si>
  <si>
    <t>Рентабельность производства, %</t>
  </si>
  <si>
    <t xml:space="preserve">Ежегодно </t>
  </si>
  <si>
    <t>Анализ хозяйственных показателей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</si>
  <si>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Объем биотехнических мероприятий, проводимых компанией (если актуально)</t>
    </r>
  </si>
  <si>
    <t>Один раз в пять лет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</si>
  <si>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изменения  численности охотничьих видов (наблюдается / не наблюдается уменьшение)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</si>
  <si>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площадь, пройденная           пожаром, га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</si>
  <si>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вспышки размножения насекомых-вредителей, га</t>
    </r>
  </si>
  <si>
    <t>Влияние на окружающую     среду: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</si>
  <si>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уничтожение деляночных столбов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</si>
  <si>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неокоренная древесина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</si>
  <si>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невывезенная древесина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</si>
  <si>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завизирная рубка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</si>
  <si>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неочистка лесосек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</si>
  <si>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уход за минерализованными полосами, км/тыс. руб.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</si>
  <si>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устройство минерализованных полос, км/тыс. руб.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</si>
  <si>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строительство и содержание мостов и переездов, км/тыс. руб.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</si>
  <si>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строительство и содержание лесохозяйственных  дорог км/ тыс. руб.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</si>
  <si>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6 </t>
    </r>
    <r>
      <rPr>
        <sz val="12"/>
        <color theme="1"/>
        <rFont val="Times New Roman"/>
        <family val="1"/>
        <charset val="204"/>
      </rPr>
      <t>Лесные территории, необходимые для сохранения самобытных культурных традиций местного населения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</si>
  <si>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5 </t>
    </r>
    <r>
      <rPr>
        <sz val="12"/>
        <color theme="1"/>
        <rFont val="Times New Roman"/>
        <family val="1"/>
        <charset val="204"/>
      </rPr>
      <t>(социальные) Лесные территории, необходимые для обеспечения существования местного населения</t>
    </r>
  </si>
  <si>
    <r>
      <t xml:space="preserve">- </t>
    </r>
    <r>
      <rPr>
        <sz val="12"/>
        <color theme="1"/>
        <rFont val="Times New Roman"/>
        <family val="1"/>
        <charset val="204"/>
      </rPr>
      <t>участки, имеющие особое значение для осуществления жизненных циклов позвоночных животных (размножения, выращивания молодняка, нагула, отдыха, миграции и др.)</t>
    </r>
  </si>
  <si>
    <r>
      <t xml:space="preserve">- </t>
    </r>
    <r>
      <rPr>
        <sz val="12"/>
        <color theme="1"/>
        <rFont val="Times New Roman"/>
        <family val="1"/>
        <charset val="204"/>
      </rPr>
      <t>постоянные лесосеменные участки (при наличии)</t>
    </r>
  </si>
  <si>
    <r>
      <t xml:space="preserve">- </t>
    </r>
    <r>
      <rPr>
        <sz val="12"/>
        <color theme="1"/>
        <rFont val="Times New Roman"/>
        <family val="1"/>
        <charset val="204"/>
      </rPr>
      <t>участки с реликтовыми породами</t>
    </r>
  </si>
  <si>
    <r>
      <t xml:space="preserve">- </t>
    </r>
    <r>
      <rPr>
        <sz val="12"/>
        <color theme="1"/>
        <rFont val="Times New Roman"/>
        <family val="1"/>
        <charset val="204"/>
      </rPr>
      <t>берегозащитные водоохранные полосы</t>
    </r>
  </si>
  <si>
    <t>ОЗУ:</t>
  </si>
  <si>
    <t>- нерестоохранные полосы</t>
  </si>
  <si>
    <t>- водоохранные зоны</t>
  </si>
  <si>
    <t>Защитные леса: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</si>
  <si>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4 </t>
    </r>
    <r>
      <rPr>
        <sz val="12"/>
        <color theme="1"/>
        <rFont val="Times New Roman"/>
        <family val="1"/>
        <charset val="204"/>
      </rPr>
      <t>Лесные территории, выполняющие особые защитные функции</t>
    </r>
    <r>
      <rPr>
        <b/>
        <sz val="12"/>
        <color theme="1"/>
        <rFont val="Times New Roman"/>
        <family val="1"/>
        <charset val="204"/>
      </rPr>
      <t>:</t>
    </r>
  </si>
  <si>
    <t>- Участки леса с наличием редких экосистем (репрезентативные участки, участки с наличием краснокнижных видов)</t>
  </si>
  <si>
    <t>- Ценные леса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</si>
  <si>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2</t>
    </r>
    <r>
      <rPr>
        <sz val="12"/>
        <color theme="1"/>
        <rFont val="Times New Roman"/>
        <family val="1"/>
        <charset val="204"/>
      </rPr>
      <t xml:space="preserve"> Крупные лесные ландшафты, значимые на мировом, региональном и национальном уровнях</t>
    </r>
    <r>
      <rPr>
        <b/>
        <sz val="12"/>
        <color theme="1"/>
        <rFont val="Times New Roman"/>
        <family val="1"/>
        <charset val="204"/>
      </rPr>
      <t>:</t>
    </r>
  </si>
  <si>
    <t>- водно-болотные угодья</t>
  </si>
  <si>
    <t>- КОТР</t>
  </si>
  <si>
    <t>- Global 200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</si>
  <si>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1</t>
    </r>
    <r>
      <rPr>
        <sz val="12"/>
        <color rgb="FF000000"/>
        <rFont val="Times New Roman"/>
        <family val="1"/>
        <charset val="204"/>
      </rPr>
      <t xml:space="preserve"> Лесные территории, где представлено высокое биоразнообразие, значимое на мировом, региональном и национальном уровнях</t>
    </r>
    <r>
      <rPr>
        <b/>
        <sz val="12"/>
        <color theme="1"/>
        <rFont val="Times New Roman"/>
        <family val="1"/>
        <charset val="204"/>
      </rPr>
      <t>:</t>
    </r>
  </si>
  <si>
    <t>Площадь ЛВПЦ, га, в том числе:</t>
  </si>
  <si>
    <t>Территории с ограничением режима лесопользования:</t>
  </si>
  <si>
    <t>-</t>
  </si>
  <si>
    <t>Площадь рубок  спелых и перестойных насаждений,  га:</t>
  </si>
  <si>
    <t>Объем рубок по уходу за лесом, м3/ тыс. руб.:</t>
  </si>
  <si>
    <t>2.3</t>
  </si>
  <si>
    <r>
      <t>Объем рубок в спелых и перестойных насаждениях,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</si>
  <si>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2.2</t>
  </si>
  <si>
    <r>
      <t>Объем заготовки по основным породам,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</si>
  <si>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2.1</t>
  </si>
  <si>
    <r>
      <t>Объем заготовки,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</si>
  <si>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Запас, всего,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,
в том числе:</t>
    </r>
  </si>
  <si>
    <t>1.5</t>
  </si>
  <si>
    <t>1.4</t>
  </si>
  <si>
    <t>Средний бонитет насаждения</t>
  </si>
  <si>
    <t>1.3</t>
  </si>
  <si>
    <t>Средний возраст насаждения, лет</t>
  </si>
  <si>
    <t>1.2</t>
  </si>
  <si>
    <t>4,4Б3,0Е1,4С1,2Ос+П,Олса,Ив,К</t>
  </si>
  <si>
    <t xml:space="preserve">Средний состав насаждения </t>
  </si>
  <si>
    <t>1.1</t>
  </si>
  <si>
    <t xml:space="preserve">1 раз в 10 лет </t>
  </si>
  <si>
    <t>Лесоводственные показатели:</t>
  </si>
  <si>
    <t>Периодичность</t>
  </si>
  <si>
    <t>Мероприятия по сбору данных</t>
  </si>
  <si>
    <t>Показатели</t>
  </si>
  <si>
    <t>№ п.п.</t>
  </si>
  <si>
    <t>Таблица 1</t>
  </si>
  <si>
    <t>(Договор аренды № 1270 от 12.03.2012г.)</t>
  </si>
  <si>
    <t>Отчет по мониторингу хозяйственной деятельности</t>
  </si>
  <si>
    <t>· молодняков</t>
  </si>
  <si>
    <t>· средневозрастных</t>
  </si>
  <si>
    <t>· приспевающих</t>
  </si>
  <si>
    <t>· спелых и перестойных</t>
  </si>
  <si>
    <t>· расчетный</t>
  </si>
  <si>
    <t>· % освоения расчетной лесосеки</t>
  </si>
  <si>
    <t>· Сосна</t>
  </si>
  <si>
    <t>· Ель</t>
  </si>
  <si>
    <t>· Береза</t>
  </si>
  <si>
    <t>· Осина</t>
  </si>
  <si>
    <t>· Прочие (ольха, ива)</t>
  </si>
  <si>
    <t>· фактический</t>
  </si>
  <si>
    <t>· всего, в том числе:</t>
  </si>
  <si>
    <t>· сплошные рубки</t>
  </si>
  <si>
    <t>· несплошные рубки, всего, в том числе</t>
  </si>
  <si>
    <t>· %  сплошных рубок</t>
  </si>
  <si>
    <t>· % несплошных рубок</t>
  </si>
  <si>
    <t>· Всего, га, в том числе:</t>
  </si>
  <si>
    <t>· создание лесных культур</t>
  </si>
  <si>
    <t>· естественное заращивание</t>
  </si>
  <si>
    <t>· содействие естественному возобновлению</t>
  </si>
  <si>
    <t>(Договор аренды № 1278 от 12.03.2012г.)</t>
  </si>
  <si>
    <t>4,0Е3,4С2,0Б0,6Ос+Л,Олса,П</t>
  </si>
  <si>
    <t>0/0</t>
  </si>
  <si>
    <t>(Договор аренды № 1279 от 12.03.2012г.)</t>
  </si>
  <si>
    <t>4,6Б3,4Е1,0Ос0,9С0,1Олса+П,Ив,К,Л</t>
  </si>
  <si>
    <t>(Договор аренды № 1373 от 14.08.2012г.)</t>
  </si>
  <si>
    <t>3,9Б2,5Е2,5С1,1Ос</t>
  </si>
  <si>
    <t>(Договор аренды № 04-01-11/16-2012 от 16.07.2012г.)</t>
  </si>
  <si>
    <t>4Б3,0С2,0Е1,0Ос</t>
  </si>
  <si>
    <t>· Лиственница</t>
  </si>
  <si>
    <t xml:space="preserve"> - Места концентрации редких и находящихся под угрозой исчезновения видов</t>
  </si>
  <si>
    <t>(Договор аренды № 2046 от 16.12.2016г.)</t>
  </si>
  <si>
    <t xml:space="preserve"> - запретные полосы лесов, расположенных вдоль водных объектов</t>
  </si>
  <si>
    <t>защитные полосы лесов, расположенные вдоль железнодорожных путей общего пользования</t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</si>
  <si>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строительство и содержание лесохозяйственных  дорог км/ тыс. руб.</t>
    </r>
  </si>
  <si>
    <r>
      <t>·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строительство и содержание мостов и переездов, км/тыс. руб.</t>
    </r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</si>
  <si>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устройство минерализованных полос, км/тыс. руб.</t>
    </r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</si>
  <si>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уход за минерализованными полосами, км/тыс. руб.</t>
    </r>
  </si>
  <si>
    <t>Влияние на окружающую среду:</t>
  </si>
  <si>
    <t>(Договор аренды № 2047 от 16.12.2016г.)</t>
  </si>
  <si>
    <t>(Договор аренды № 2048 от 19.12.2016г.)</t>
  </si>
  <si>
    <t>3,8Б3,7Е1,8С0,7Ос+К,Олса, Ив</t>
  </si>
  <si>
    <t>3,3Б2,8Е2,8С0,7Ос0,4Олса+ Ив, П</t>
  </si>
  <si>
    <t xml:space="preserve"> - Ключевые сезонные места обитания животных</t>
  </si>
  <si>
    <t xml:space="preserve"> - защитные полосы лесов, расположенные вдоль железнодорожных путей общего пользования</t>
  </si>
  <si>
    <t>1.3 Места концентрации редких и находящихся под угрозой исчезновения видов</t>
  </si>
  <si>
    <t>1.4 Ключевые сезонные места обитания животных</t>
  </si>
  <si>
    <r>
      <t xml:space="preserve">·         </t>
    </r>
    <r>
      <rPr>
        <b/>
        <sz val="12"/>
        <color theme="1"/>
        <rFont val="Times New Roman"/>
        <family val="1"/>
        <charset val="204"/>
      </rPr>
      <t>ЛВПЦ 3</t>
    </r>
    <r>
      <rPr>
        <sz val="12"/>
        <color theme="1"/>
        <rFont val="Times New Roman"/>
        <family val="1"/>
        <charset val="204"/>
      </rPr>
      <t xml:space="preserve"> Лесные территории, которые включают редкие или находящиеся под угрозой исчезновения экосистемы:</t>
    </r>
  </si>
  <si>
    <t>1.1 ООПТ</t>
  </si>
  <si>
    <t>Площадь, покрытая лесной растительностью, всего,  га,
в том числе:</t>
  </si>
  <si>
    <t>1.2 Места концентрации редких и находящихся под угрозой исчезновения видов</t>
  </si>
  <si>
    <r>
      <t>Объем заготовки по основным породам,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</si>
  <si>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Вывод: За отчетный период в эксплуатационных лесах проводились сплошные рубки на площади, не превышающей разрешенный размер лесопользования по площади.</t>
  </si>
  <si>
    <t>Вывод: Заготовка не проводилась, квартал выделен в ЛВПЦ.</t>
  </si>
  <si>
    <t>Вывод: За отчетный период план по лесовосстановлению выполнен.</t>
  </si>
  <si>
    <t>Вывод: Лесовосстановительные мероприятия не запланированы, квартал выделен в ЛВПЦ.</t>
  </si>
  <si>
    <t>Вывод: За истекший период изменений лесоводственных показателей не наблюдалось.</t>
  </si>
  <si>
    <t>Вывод: Планы по устройству минерализованных полос и уходу за минерализованными полосами выполнены в полном объеме.</t>
  </si>
  <si>
    <t>Вывод: За отчетный период лесонарушений в арендной базе не зафиксировано.</t>
  </si>
  <si>
    <t>Вывод: Объем лесозаготовок не превысил разрешенный объем лесопользования.</t>
  </si>
  <si>
    <t>Лесонарушения всего, руб., в том числе</t>
  </si>
  <si>
    <t>0%/0%</t>
  </si>
  <si>
    <t>100%/100%</t>
  </si>
  <si>
    <t>Вывод: Площадь ЛВПЦ за отчетный период не изменилась.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</t>
  </si>
  <si>
    <t>Вывод: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</t>
  </si>
  <si>
    <t>·    складирование древесины в местах, не предусмотренных техкартой</t>
  </si>
  <si>
    <r>
      <t>·</t>
    </r>
    <r>
      <rPr>
        <sz val="7"/>
        <color theme="1"/>
        <rFont val="Times New Roman"/>
        <family val="1"/>
        <charset val="204"/>
      </rPr>
      <t xml:space="preserve">         </t>
    </r>
    <r>
      <rPr>
        <sz val="12"/>
        <color theme="1"/>
        <rFont val="Times New Roman"/>
        <family val="1"/>
        <charset val="204"/>
      </rPr>
      <t>оставление зависших срубленных деревьев, завалов</t>
    </r>
  </si>
  <si>
    <t>4,6Б2,8Е2,1С0,5Ос+Ив,Олса</t>
  </si>
  <si>
    <t>Вывод: План по устройству минерализованных полос и уходу за минерализованными полосами выполнен в полном объеме.</t>
  </si>
  <si>
    <t>Вывод: Планы по строительству и содержанию лесохозяйственных дорог, устройству минерализованных полос и уходу за минерализованными полосами выполнены в полном объеме.</t>
  </si>
  <si>
    <t>Вывод: Фактический объём лесозаготовок  в спелых и перестойных насаждениях несколько увеличен по сравнению с расчётным объёмом вследствие того, что в объём заготовок за 2018 год вошли делянки из расчётной лесосеки 2017 года. Превышения расчётной лесосеки 2018 года нет. Рубки по уходу за лесом договором аренды не предусмотрены.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</si>
  <si>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установка противопожарных аншлагов, шт/тыс. руб.</t>
    </r>
  </si>
  <si>
    <t>·    организация мест отдыха, шт/тыс. руб.</t>
  </si>
  <si>
    <t>· Всего, га/тыс. руб., в том числе:</t>
  </si>
  <si>
    <t>5/5/0,832</t>
  </si>
  <si>
    <t>4/4/3,750</t>
  </si>
  <si>
    <t>· дополнение лесных культур</t>
  </si>
  <si>
    <t>· уход за лесными культурами</t>
  </si>
  <si>
    <t>· рубки ухода в молодняках</t>
  </si>
  <si>
    <t>1063,8/1063,8/4340,43</t>
  </si>
  <si>
    <t>·   организация мест отдыха, шт/тыс. руб.</t>
  </si>
  <si>
    <t>6/6/5,624</t>
  </si>
  <si>
    <t>малонарушенные лесные массивы (МЛМ)</t>
  </si>
  <si>
    <t>Резюме мониторинга, не содержащее конфиденциальной информации, а также более подробная информация о деятельности компании, включая резюме Плана лесоуправления и карты ЛВПЦ, может быть предоставлена любой заинтересованной стороне по соответствующему письменному запросу и распространяется через администрации муниципальных образований Устьянского района.</t>
  </si>
  <si>
    <t>1/1/0,937</t>
  </si>
  <si>
    <t>1/1/0,166</t>
  </si>
  <si>
    <t>8/8/1,331</t>
  </si>
  <si>
    <t>7/7/6,561</t>
  </si>
  <si>
    <t>3/3/0,499</t>
  </si>
  <si>
    <t>3/3/2,812</t>
  </si>
  <si>
    <t>Проведены исследования РОО "Лесные знатели" за 2015-2017 гг, согласно отчётов специалистов, наблюдается естественная динамика популяций охотничьих видов, фактов влияния хозяйственной деятельности предприятия не выявлено</t>
  </si>
  <si>
    <t>Проведены исследования РОО "Лесные знатели" за 2015-2017 гг, согласно отчётов специалистов, хозяйственная деятельность предприятия не повлияла на видовое разнообразие представителей растительного и животного мира.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</si>
  <si>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изменения численности флоры и фауны (наблюдаются / не наблюдаются уменьшение)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</si>
  <si>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изменения численности редких и исчезающих видов (наблюдаются / не наблюдаются уменьшение) </t>
    </r>
  </si>
  <si>
    <t>· фактический – 2019 год</t>
  </si>
  <si>
    <t>2018/2019</t>
  </si>
  <si>
    <t>Проведены исследования РОО "Лесные знатели" за 2015-2017 гг, согласно отчётов специалистов, хозяйственная деятельность предприятия не повлияла на видовое разнообразие представителей растительного и животного мира</t>
  </si>
  <si>
    <t>183,17/168,27</t>
  </si>
  <si>
    <t>35,2/35,2/532,592</t>
  </si>
  <si>
    <t>39,2/53,8/12,132</t>
  </si>
  <si>
    <t>87,0/87,6/357,419</t>
  </si>
  <si>
    <t>128,8/164,5/19,733</t>
  </si>
  <si>
    <t>290,2/341,1/921,876</t>
  </si>
  <si>
    <t>6,4/6,524/23,177</t>
  </si>
  <si>
    <t>11,4/13,037/26,229</t>
  </si>
  <si>
    <t>Вывод: За отчетный период лесонарушений в арендной базе зафиксировано на сумму           59 526,45 руб.</t>
  </si>
  <si>
    <t>Вывод: Вспышки размножения насекомых-вредителей, пожары в арендной базе в 2019 году не были зарегистрированы. Редкие и исчезающие виды сохранялись предприятием в ЛВПЦ, репрезентативных лесных участках, ключевых биотопах и объектах. Потенциальные места концентрации редких и исчезающих видов не затрагивались хозяйственной деятельностью предприятия, что позволяет утверждать о сохранении видов на данных территориях. Сведения о численности охотничьих видов представлены РОО "Лесные знатели" в отчёте за 2016 год.</t>
  </si>
  <si>
    <t>753,35/702,28</t>
  </si>
  <si>
    <t>742,65/702,28</t>
  </si>
  <si>
    <t>10,7/0</t>
  </si>
  <si>
    <t>98,6%/100%</t>
  </si>
  <si>
    <t>1,4%/0%</t>
  </si>
  <si>
    <t>160,0/160,4/36,172</t>
  </si>
  <si>
    <t>100,0/106,9/436,165</t>
  </si>
  <si>
    <t>30,0/535,2/64,203</t>
  </si>
  <si>
    <t>700,0/739,1/88,662</t>
  </si>
  <si>
    <t>9/9/1,497</t>
  </si>
  <si>
    <t>12,7/13,509/47,992</t>
  </si>
  <si>
    <t>25,3/26,342/52,998</t>
  </si>
  <si>
    <t>Вывод: За отчетный период лесонарушений в арендной базе зафиксировано на сумму            38 041,34 руб.</t>
  </si>
  <si>
    <t>0,1/0,1/0,355</t>
  </si>
  <si>
    <t>0,2/0,23/0,463</t>
  </si>
  <si>
    <t>Редкие и исчезающие виды сохранялись предприятием в ЛВПЦ и репрезентативных участках. Изменений численности редких и исчезающих видов в 2019 году не выявлено.</t>
  </si>
  <si>
    <t>46,36/7,14</t>
  </si>
  <si>
    <t>31,50/19,0</t>
  </si>
  <si>
    <t>77,86/26,14</t>
  </si>
  <si>
    <t>59,5%/27,3%</t>
  </si>
  <si>
    <t>40,5%/72,7%</t>
  </si>
  <si>
    <t>26,0/36,0/4,319</t>
  </si>
  <si>
    <t>30,0/30,9/126,076</t>
  </si>
  <si>
    <t>56,0/66,9/130,395</t>
  </si>
  <si>
    <t>3,6/3,6/12,789</t>
  </si>
  <si>
    <t>3,6/3,6/7,243</t>
  </si>
  <si>
    <t>0/2,6</t>
  </si>
  <si>
    <t>0/7,4</t>
  </si>
  <si>
    <t>0/10,0</t>
  </si>
  <si>
    <t>0%/26,0%</t>
  </si>
  <si>
    <t>0%/74,0%</t>
  </si>
  <si>
    <t>4,1/5,0/20,401</t>
  </si>
  <si>
    <t>1,0/1,0/3,553</t>
  </si>
  <si>
    <t>1,9/1,9/3,823</t>
  </si>
  <si>
    <t>460,15/351,15</t>
  </si>
  <si>
    <t>342,80/396,20</t>
  </si>
  <si>
    <t>802,95/747,35</t>
  </si>
  <si>
    <t>57,3%/47,0%</t>
  </si>
  <si>
    <t>42,7%/53,0%</t>
  </si>
  <si>
    <t>73,0/76,2/1152,941</t>
  </si>
  <si>
    <t>1063,0/1617,8/1778,143</t>
  </si>
  <si>
    <t>100,0/107,2/1621,985</t>
  </si>
  <si>
    <t>131,0/141,4/31,887</t>
  </si>
  <si>
    <t>209,0/209,0/852,745</t>
  </si>
  <si>
    <t>631,0/631,0/75,695</t>
  </si>
  <si>
    <t>1071,0/1088,6/2582,312</t>
  </si>
  <si>
    <t>11,5/11,5/40,855</t>
  </si>
  <si>
    <t>23,0/23,0/46,274</t>
  </si>
  <si>
    <t>Вывод: За отчетный период лесонарушений в арендной базе зафиксировано на сумму          9 880,26 руб.</t>
  </si>
  <si>
    <t xml:space="preserve">Вывод: Вспышки размножения насекомых-вредителей, пожары в арендной базе в 2019 году не были зарегистрированы. Редкие и исчезающие виды сохранялись предприятием в ЛВПЦ, репрезентативных лесных участках, ключевых биотопах и объектах. Потенциальные места концентрации редких и исчезающих видов не затрагивались хозяйственной деятельностью предприятия, что позволяет утверждать о сохранении видов на данных территориях. Сведения о численности охотничьих видов представлены РОО "Лесные знатели" в отчёте за 2016 год. </t>
  </si>
  <si>
    <t xml:space="preserve">Вывод: Объем лесозаготовок в спелых и перестойных насаждениях не превысил разрешенный объем лесопользования. </t>
  </si>
  <si>
    <t xml:space="preserve">Вывод: Площадь ЛВПЦ за отчетный период не изменилась.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 </t>
  </si>
  <si>
    <t>2635,27/2349,52</t>
  </si>
  <si>
    <t>453,19/795,33</t>
  </si>
  <si>
    <t>3088,46/3144,85</t>
  </si>
  <si>
    <t>85,3%/74,7%</t>
  </si>
  <si>
    <t>14,7%/25,3%</t>
  </si>
  <si>
    <r>
      <t>·</t>
    </r>
    <r>
      <rPr>
        <sz val="7"/>
        <color theme="1"/>
        <rFont val="Times New Roman"/>
        <family val="1"/>
        <charset val="204"/>
      </rPr>
      <t>       </t>
    </r>
    <r>
      <rPr>
        <sz val="12"/>
        <color theme="1"/>
        <rFont val="Times New Roman"/>
        <family val="1"/>
        <charset val="204"/>
      </rPr>
      <t> уничтожение квартальных столбов</t>
    </r>
  </si>
  <si>
    <t>Вывод: За отчетный период лесонарушений в арендной базе зафиксировано на сумму           80 427,04 руб.</t>
  </si>
  <si>
    <t>2400,0/2438,1/292,47</t>
  </si>
  <si>
    <t>800,0/1054,7/126,52</t>
  </si>
  <si>
    <t>681,6/686,6/154,84</t>
  </si>
  <si>
    <t>140,0/140,0/1022,58</t>
  </si>
  <si>
    <t>350,0/350,7/5306,25</t>
  </si>
  <si>
    <t>5435,4/5733,9/11243,09</t>
  </si>
  <si>
    <t>54/54/8,98</t>
  </si>
  <si>
    <t>37/37/34,68</t>
  </si>
  <si>
    <t>71,80/71,81/255,11</t>
  </si>
  <si>
    <t>143,60/143,76/289,23</t>
  </si>
  <si>
    <t>13/13/2,16</t>
  </si>
  <si>
    <t>9/9/8,44</t>
  </si>
  <si>
    <t>10,000/10,129/35,98</t>
  </si>
  <si>
    <t>20,000/21,846/43,95</t>
  </si>
  <si>
    <r>
      <t>·</t>
    </r>
    <r>
      <rPr>
        <sz val="7"/>
        <color theme="1"/>
        <rFont val="Times New Roman"/>
        <family val="1"/>
        <charset val="204"/>
      </rPr>
      <t>        </t>
    </r>
    <r>
      <rPr>
        <sz val="12"/>
        <color theme="1"/>
        <rFont val="Times New Roman"/>
        <family val="1"/>
        <charset val="204"/>
      </rPr>
      <t>расчистка квартальной сети, км/тыс. руб.</t>
    </r>
  </si>
  <si>
    <t>53,000/53,445/81,53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</si>
  <si>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уничтожение лесных культур, подроста, молодняка</t>
    </r>
  </si>
  <si>
    <t>Вывод: За отчетный период лесонарушений в арендной базе зафиксировано на сумму           9 241,10 руб.</t>
  </si>
  <si>
    <t>59,6/59,6/579,32</t>
  </si>
  <si>
    <t>169,7/172,3/38,86</t>
  </si>
  <si>
    <t>450,4/451,9/1843,81</t>
  </si>
  <si>
    <t>409,4/409,4/49,11</t>
  </si>
  <si>
    <t>1089,1/1093,2/2511,10</t>
  </si>
  <si>
    <t>651,86/666,70</t>
  </si>
  <si>
    <t>· выборочные рубки</t>
  </si>
  <si>
    <t>Лесовосстановительные мероприятия, га/тыс. руб., план/факт:</t>
  </si>
  <si>
    <t>Проведение  противопожарных мероприятий, план/факт/тыс. руб.</t>
  </si>
  <si>
    <t>Общее количество работников на предприятии</t>
  </si>
  <si>
    <t>Вывод: Число работников предприятия снизилось в 2019 году до 1143 человек.</t>
  </si>
  <si>
    <t>на 01.01.19 г. - 1813 чел.            на 01.01.20 г. - 1143 чел.</t>
  </si>
  <si>
    <t xml:space="preserve">Вывод: Рентабельность производства снизилась в 2019 году.  </t>
  </si>
  <si>
    <t xml:space="preserve">Что касается планов компании на период аренды (49 лет), можно также отметить выполнение ключевых показателей.            
В экономической сфере:
- лесопользование на участках аренды производится в пределах уровня долгосрочной неистощительности древесных ресурсов.
В социальной сфере:
- обеспечивается своевременная оплата труда работникам предприятия;
- регулярно производятся встречи с местным населением по вопросам лесопользования на участках аренды (конфликтов с местным населением в 2019 г. не выявлено);
- производится обеспечение дровяной древесиной муниципалитетов и оказывается социальная помощь согласно поступающим заявкам от администраций.
В экологической сфере:
- производится выявление и сохранение ЛВПЦ;
- производится выявление и сохранение ключевых объектов биоразнообразия.
 В целом, в 2019 г. достигнут благоприятный социальный эффект, в результате стабильной работы компании, стабильно выплачиваются налоги и арендная плата в местные и областные бюджеты. Катастрофических социальных и экологических последствий в результате хозяйственной деятельности предприятия за 2019 г. выявлено не было. За счёт стабильной работы предприятия обеспечиваются работой более 1 000 семей, в основном из числа местного населения.                                                                                                             </t>
  </si>
  <si>
    <t>В целом, по результатам деятельности компании в 2019 г. можно отметить следующее: за 2019 год процент освоения расчетной лесосеки составил 0%.</t>
  </si>
  <si>
    <t>46,53/46,53/143,96</t>
  </si>
  <si>
    <t>19,82/19,82/61,32</t>
  </si>
  <si>
    <t>22,21/22,21/68,72</t>
  </si>
  <si>
    <t>Вывод: Планы по устройству минерализованных полос выполнены в полном объеме.</t>
  </si>
  <si>
    <t xml:space="preserve">В целом, по результатам деятельности компании в 2019 г можно отметить следующее: за 2019 год процент освоения расчетной лесосеки составил 73%, недовыполнение плана на 27% возникло в связи с отсутствием заготовки в лиственных насаждениях из-за низкой рентабельности ее реализации. 
Из расчета заготовленного объема древесины и финансовых затрат себестоимость одного кубометра заготовленной древесины составила за 2019 год 34,95 руб. </t>
  </si>
  <si>
    <t xml:space="preserve">В целом, по результатам деятельности компании в 2019 г можно отметить следующее: за 2019 год процент освоения расчетной лесосеки составил 91%, недовыполнение плана на 9% возникло в связи с отсутствием заготовки в лиственных насаждениях из-за низкой рентабельности ее реализации. 
Из расчета заготовленного объема древесины и финансовых затрат себестоимость одного кубометра заготовленной древесины составила за 2019 год 19,17 руб. </t>
  </si>
  <si>
    <t xml:space="preserve">В целом, по результатам деятельности компании в 2019 г можно отметить следующее: за 2019 год процент освоения расчетной лесосеки составил 77%, недовыполнение плана на 23% возникло в связи с отсутствием заготовки в лиственных насаждениях из-за низкой рентабельности ее реализации. 
Из расчета заготовленного объема древесины и финансовых затрат себестоимость одного кубометра заготовленной древесины составила за 2019 год 24,35 руб. </t>
  </si>
  <si>
    <t xml:space="preserve">В целом, по результатам деятельности компании в 2019 г можно отметить следующее: за 2019 год процент освоения расчетной лесосеки составил 65%, недовыполнение плана на 35% возникло в связи с отсутствием заготовки в лиственных насаждениях из-за низкой рентабельности ее реализации. 
Из расчета заготовленного объема древесины и финансовых затрат себестоимость одного кубометра заготовленной древесины составила за 2019 год 19,07 руб. </t>
  </si>
  <si>
    <t xml:space="preserve">В целом, по результатам деятельности компании в 2019 г можно отметить следующее: за 2019 год процент освоения расчетной лесосеки составил 16%, недовыполнение плана на 84% возникло в связи с отсутствием заготовки в лиственных насаждениях из-за низкой рентабельности ее реализации. 
Из расчета заготовленного объема древесины и финансовых затрат себестоимость одного кубометра заготовленной древесины составила за 2019 год 63,87 руб. </t>
  </si>
  <si>
    <t xml:space="preserve">В целом, по результатам деятельности компании в 2019 г можно отметить следующее: за 2019 год процент освоения расчетной лесосеки составил 54%, недовыполнение плана на 46% возникло в связи с отсутствием заготовки в лиственных насаждениях из-за низкой рентабельности ее реализации. 
Из расчета заготовленного объема древесины и финансовых затрат себестоимость одного кубометра заготовленной древесины составила за 2019 год 23,40 руб. </t>
  </si>
  <si>
    <t xml:space="preserve">В целом, по результатам деятельности компании в 2019 г можно отметить следующее: за 2019 год процент освоения расчетной лесосеки составил 83%, недовыполнение плана на 17% возникло в связи с отсутствием заготовки в лиственных насаждениях из-за низкой рентабельности ее реализации. 
Из расчета заготовленного объема древесины и финансовых затрат себестоимость одного кубометра заготовленной древесины составила за 2019 год 25,82 руб. </t>
  </si>
  <si>
    <t>1.6</t>
  </si>
  <si>
    <r>
      <t>Средний прирост покрытых лесом земель по основным лесообразующим породам, м</t>
    </r>
    <r>
      <rPr>
        <b/>
        <vertAlign val="superscript"/>
        <sz val="12"/>
        <color theme="1"/>
        <rFont val="Times New Roman"/>
        <family val="1"/>
        <charset val="204"/>
      </rPr>
      <t xml:space="preserve">3 </t>
    </r>
    <r>
      <rPr>
        <b/>
        <sz val="12"/>
        <color theme="1"/>
        <rFont val="Times New Roman"/>
        <family val="1"/>
        <charset val="204"/>
      </rPr>
      <t>/ га</t>
    </r>
  </si>
  <si>
    <r>
      <t>Средний прирост покрытых лесом земель по основным лесообразующим породам,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/га</t>
    </r>
  </si>
  <si>
    <t>· Ольха серая</t>
  </si>
  <si>
    <t>· Кедр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</si>
</sst>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"/>
    <numFmt numFmtId="167" formatCode="0.000000"/>
    <numFmt numFmtId="168" formatCode="#,##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indent="5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2"/>
    </xf>
    <xf numFmtId="0" fontId="10" fillId="4" borderId="1" xfId="0" applyFont="1" applyFill="1" applyBorder="1" applyAlignment="1">
      <alignment horizontal="left" vertical="center" wrapText="1" indent="2"/>
    </xf>
    <xf numFmtId="49" fontId="13" fillId="0" borderId="1" xfId="0" applyNumberFormat="1" applyFont="1" applyBorder="1" applyAlignment="1">
      <alignment horizontal="center" vertical="center" wrapText="1"/>
    </xf>
    <xf numFmtId="168" fontId="10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/>
    <xf numFmtId="1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2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justify" vertical="center" wrapText="1"/>
    </xf>
    <xf numFmtId="0" fontId="12" fillId="5" borderId="6" xfId="0" applyFont="1" applyFill="1" applyBorder="1" applyAlignment="1">
      <alignment horizontal="justify" vertical="center" wrapText="1"/>
    </xf>
    <xf numFmtId="0" fontId="12" fillId="5" borderId="7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justify" vertical="center" wrapText="1"/>
    </xf>
    <xf numFmtId="0" fontId="2" fillId="5" borderId="6" xfId="0" applyFont="1" applyFill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left" vertical="center" wrapText="1"/>
    </xf>
    <xf numFmtId="49" fontId="12" fillId="5" borderId="6" xfId="0" applyNumberFormat="1" applyFont="1" applyFill="1" applyBorder="1" applyAlignment="1">
      <alignment horizontal="left" vertical="center" wrapText="1"/>
    </xf>
    <xf numFmtId="49" fontId="12" fillId="5" borderId="7" xfId="0" applyNumberFormat="1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49" fontId="2" fillId="5" borderId="5" xfId="0" applyNumberFormat="1" applyFont="1" applyFill="1" applyBorder="1" applyAlignment="1">
      <alignment horizontal="left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49" fontId="2" fillId="5" borderId="7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justify" vertical="center" wrapText="1"/>
    </xf>
    <xf numFmtId="0" fontId="15" fillId="5" borderId="6" xfId="0" applyFont="1" applyFill="1" applyBorder="1" applyAlignment="1">
      <alignment horizontal="justify" vertical="center" wrapText="1"/>
    </xf>
    <xf numFmtId="0" fontId="15" fillId="5" borderId="7" xfId="0" applyFont="1" applyFill="1" applyBorder="1" applyAlignment="1">
      <alignment horizontal="justify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F116"/>
  <sheetViews>
    <sheetView tabSelected="1" view="pageBreakPreview" topLeftCell="A10" zoomScaleNormal="100" zoomScaleSheetLayoutView="100" workbookViewId="0">
      <selection activeCell="H26" sqref="H26"/>
    </sheetView>
  </sheetViews>
  <sheetFormatPr defaultRowHeight="15" x14ac:dyDescent="0.25"/>
  <cols>
    <col min="1" max="1" width="9.140625" style="12"/>
    <col min="2" max="2" width="36.7109375" style="12" customWidth="1"/>
    <col min="3" max="3" width="28.5703125" style="13" customWidth="1"/>
    <col min="4" max="4" width="17.5703125" style="12" customWidth="1"/>
    <col min="5" max="5" width="12.42578125" customWidth="1"/>
  </cols>
  <sheetData>
    <row r="1" spans="1:4" ht="18.75" x14ac:dyDescent="0.25">
      <c r="A1" s="82" t="s">
        <v>66</v>
      </c>
      <c r="B1" s="82"/>
      <c r="C1" s="82"/>
      <c r="D1" s="82"/>
    </row>
    <row r="2" spans="1:4" ht="18.75" x14ac:dyDescent="0.25">
      <c r="A2" s="82" t="s">
        <v>65</v>
      </c>
      <c r="B2" s="82"/>
      <c r="C2" s="82"/>
      <c r="D2" s="82"/>
    </row>
    <row r="3" spans="1:4" ht="15.75" x14ac:dyDescent="0.25">
      <c r="A3" s="83" t="s">
        <v>64</v>
      </c>
      <c r="B3" s="83"/>
      <c r="C3" s="83"/>
      <c r="D3" s="83"/>
    </row>
    <row r="4" spans="1:4" ht="15.75" x14ac:dyDescent="0.25">
      <c r="A4" s="11"/>
    </row>
    <row r="5" spans="1:4" ht="32.25" customHeight="1" x14ac:dyDescent="0.25">
      <c r="A5" s="2" t="s">
        <v>63</v>
      </c>
      <c r="B5" s="5" t="s">
        <v>62</v>
      </c>
      <c r="C5" s="5" t="s">
        <v>61</v>
      </c>
      <c r="D5" s="5" t="s">
        <v>60</v>
      </c>
    </row>
    <row r="6" spans="1:4" ht="15.75" x14ac:dyDescent="0.25">
      <c r="A6" s="2">
        <v>1</v>
      </c>
      <c r="B6" s="5" t="s">
        <v>59</v>
      </c>
      <c r="C6" s="2"/>
      <c r="D6" s="2" t="s">
        <v>58</v>
      </c>
    </row>
    <row r="7" spans="1:4" ht="31.5" x14ac:dyDescent="0.25">
      <c r="A7" s="9" t="s">
        <v>57</v>
      </c>
      <c r="B7" s="5" t="s">
        <v>56</v>
      </c>
      <c r="C7" s="2" t="s">
        <v>55</v>
      </c>
      <c r="D7" s="5"/>
    </row>
    <row r="8" spans="1:4" ht="15.75" x14ac:dyDescent="0.25">
      <c r="A8" s="9" t="s">
        <v>54</v>
      </c>
      <c r="B8" s="5" t="s">
        <v>53</v>
      </c>
      <c r="C8" s="2">
        <v>78</v>
      </c>
      <c r="D8" s="5"/>
    </row>
    <row r="9" spans="1:4" ht="15.75" x14ac:dyDescent="0.25">
      <c r="A9" s="9" t="s">
        <v>52</v>
      </c>
      <c r="B9" s="5" t="s">
        <v>51</v>
      </c>
      <c r="C9" s="2">
        <v>4.0999999999999996</v>
      </c>
      <c r="D9" s="5"/>
    </row>
    <row r="10" spans="1:4" ht="45.75" customHeight="1" x14ac:dyDescent="0.25">
      <c r="A10" s="9" t="s">
        <v>50</v>
      </c>
      <c r="B10" s="5" t="s">
        <v>117</v>
      </c>
      <c r="C10" s="5">
        <f>SUM(C11:C14)</f>
        <v>38157</v>
      </c>
      <c r="D10" s="5"/>
    </row>
    <row r="11" spans="1:4" ht="15.75" x14ac:dyDescent="0.25">
      <c r="A11" s="84"/>
      <c r="B11" s="14" t="s">
        <v>67</v>
      </c>
      <c r="C11" s="2">
        <v>16296</v>
      </c>
      <c r="D11" s="5"/>
    </row>
    <row r="12" spans="1:4" ht="15.75" x14ac:dyDescent="0.25">
      <c r="A12" s="85"/>
      <c r="B12" s="14" t="s">
        <v>68</v>
      </c>
      <c r="C12" s="2">
        <v>7013</v>
      </c>
      <c r="D12" s="5"/>
    </row>
    <row r="13" spans="1:4" ht="15.75" x14ac:dyDescent="0.25">
      <c r="A13" s="85"/>
      <c r="B13" s="14" t="s">
        <v>69</v>
      </c>
      <c r="C13" s="2">
        <v>486</v>
      </c>
      <c r="D13" s="5"/>
    </row>
    <row r="14" spans="1:4" ht="15.75" x14ac:dyDescent="0.25">
      <c r="A14" s="86"/>
      <c r="B14" s="14" t="s">
        <v>70</v>
      </c>
      <c r="C14" s="2">
        <v>14362</v>
      </c>
      <c r="D14" s="5"/>
    </row>
    <row r="15" spans="1:4" ht="33" customHeight="1" x14ac:dyDescent="0.25">
      <c r="A15" s="9" t="s">
        <v>49</v>
      </c>
      <c r="B15" s="5" t="s">
        <v>48</v>
      </c>
      <c r="C15" s="5">
        <f>SUM(C16:C19)</f>
        <v>3481.3100000000004</v>
      </c>
      <c r="D15" s="5"/>
    </row>
    <row r="16" spans="1:4" ht="15.75" x14ac:dyDescent="0.25">
      <c r="A16" s="84"/>
      <c r="B16" s="14" t="s">
        <v>67</v>
      </c>
      <c r="C16" s="2">
        <v>533.48</v>
      </c>
      <c r="D16" s="5"/>
    </row>
    <row r="17" spans="1:4" ht="15.75" x14ac:dyDescent="0.25">
      <c r="A17" s="85"/>
      <c r="B17" s="14" t="s">
        <v>68</v>
      </c>
      <c r="C17" s="2">
        <v>464.14</v>
      </c>
      <c r="D17" s="5"/>
    </row>
    <row r="18" spans="1:4" ht="15.75" x14ac:dyDescent="0.25">
      <c r="A18" s="85"/>
      <c r="B18" s="14" t="s">
        <v>69</v>
      </c>
      <c r="C18" s="2">
        <v>83.37</v>
      </c>
      <c r="D18" s="5"/>
    </row>
    <row r="19" spans="1:4" ht="15.75" x14ac:dyDescent="0.25">
      <c r="A19" s="86"/>
      <c r="B19" s="14" t="s">
        <v>70</v>
      </c>
      <c r="C19" s="2">
        <v>2400.3200000000002</v>
      </c>
      <c r="D19" s="5"/>
    </row>
    <row r="20" spans="1:4" ht="50.25" x14ac:dyDescent="0.25">
      <c r="A20" s="9" t="s">
        <v>278</v>
      </c>
      <c r="B20" s="76" t="s">
        <v>279</v>
      </c>
      <c r="C20" s="5">
        <v>1.5</v>
      </c>
      <c r="D20" s="5"/>
    </row>
    <row r="21" spans="1:4" ht="15.75" x14ac:dyDescent="0.25">
      <c r="A21" s="84"/>
      <c r="B21" s="14" t="s">
        <v>73</v>
      </c>
      <c r="C21" s="33">
        <v>1.3</v>
      </c>
      <c r="D21" s="5"/>
    </row>
    <row r="22" spans="1:4" ht="15.75" x14ac:dyDescent="0.25">
      <c r="A22" s="85"/>
      <c r="B22" s="14" t="s">
        <v>74</v>
      </c>
      <c r="C22" s="33">
        <v>1.3</v>
      </c>
      <c r="D22" s="5"/>
    </row>
    <row r="23" spans="1:4" ht="15.75" x14ac:dyDescent="0.25">
      <c r="A23" s="85"/>
      <c r="B23" s="14" t="s">
        <v>75</v>
      </c>
      <c r="C23" s="33">
        <v>1.6</v>
      </c>
      <c r="D23" s="5"/>
    </row>
    <row r="24" spans="1:4" ht="15.75" x14ac:dyDescent="0.25">
      <c r="A24" s="86"/>
      <c r="B24" s="14" t="s">
        <v>76</v>
      </c>
      <c r="C24" s="33">
        <v>1.9</v>
      </c>
      <c r="D24" s="5"/>
    </row>
    <row r="25" spans="1:4" ht="19.5" customHeight="1" x14ac:dyDescent="0.25">
      <c r="A25" s="96" t="s">
        <v>124</v>
      </c>
      <c r="B25" s="97"/>
      <c r="C25" s="97"/>
      <c r="D25" s="98"/>
    </row>
    <row r="26" spans="1:4" ht="21" customHeight="1" x14ac:dyDescent="0.25">
      <c r="A26" s="2">
        <v>2</v>
      </c>
      <c r="B26" s="5" t="s">
        <v>47</v>
      </c>
      <c r="C26" s="2"/>
      <c r="D26" s="2" t="s">
        <v>0</v>
      </c>
    </row>
    <row r="27" spans="1:4" ht="15.75" customHeight="1" x14ac:dyDescent="0.25">
      <c r="A27" s="93"/>
      <c r="B27" s="14" t="s">
        <v>71</v>
      </c>
      <c r="C27" s="24">
        <v>38.1</v>
      </c>
      <c r="D27" s="5"/>
    </row>
    <row r="28" spans="1:4" ht="15.75" customHeight="1" x14ac:dyDescent="0.25">
      <c r="A28" s="94"/>
      <c r="B28" s="14" t="s">
        <v>162</v>
      </c>
      <c r="C28" s="43">
        <v>27.919</v>
      </c>
      <c r="D28" s="5"/>
    </row>
    <row r="29" spans="1:4" ht="15.75" customHeight="1" x14ac:dyDescent="0.25">
      <c r="A29" s="95"/>
      <c r="B29" s="14" t="s">
        <v>72</v>
      </c>
      <c r="C29" s="8">
        <f>C28/C27</f>
        <v>0.7327821522309711</v>
      </c>
      <c r="D29" s="5"/>
    </row>
    <row r="30" spans="1:4" ht="34.5" x14ac:dyDescent="0.25">
      <c r="A30" s="9" t="s">
        <v>46</v>
      </c>
      <c r="B30" s="3" t="s">
        <v>119</v>
      </c>
      <c r="C30" s="47">
        <f>SUM(C31:C35)</f>
        <v>27.919</v>
      </c>
      <c r="D30" s="5"/>
    </row>
    <row r="31" spans="1:4" ht="15.75" customHeight="1" x14ac:dyDescent="0.25">
      <c r="A31" s="93"/>
      <c r="B31" s="14" t="s">
        <v>73</v>
      </c>
      <c r="C31" s="46">
        <v>1.6910000000000001</v>
      </c>
      <c r="D31" s="5"/>
    </row>
    <row r="32" spans="1:4" ht="15.75" customHeight="1" x14ac:dyDescent="0.25">
      <c r="A32" s="94"/>
      <c r="B32" s="14" t="s">
        <v>74</v>
      </c>
      <c r="C32" s="46">
        <v>21.838000000000001</v>
      </c>
      <c r="D32" s="5"/>
    </row>
    <row r="33" spans="1:5" ht="15.75" customHeight="1" x14ac:dyDescent="0.25">
      <c r="A33" s="94"/>
      <c r="B33" s="14" t="s">
        <v>75</v>
      </c>
      <c r="C33" s="46">
        <v>3.774</v>
      </c>
      <c r="D33" s="5"/>
    </row>
    <row r="34" spans="1:5" ht="15.75" customHeight="1" x14ac:dyDescent="0.25">
      <c r="A34" s="94"/>
      <c r="B34" s="14" t="s">
        <v>76</v>
      </c>
      <c r="C34" s="46">
        <v>0.61599999999999999</v>
      </c>
      <c r="D34" s="5"/>
    </row>
    <row r="35" spans="1:5" ht="15.75" customHeight="1" x14ac:dyDescent="0.25">
      <c r="A35" s="95"/>
      <c r="B35" s="14" t="s">
        <v>77</v>
      </c>
      <c r="C35" s="46">
        <v>0</v>
      </c>
      <c r="D35" s="5"/>
    </row>
    <row r="36" spans="1:5" ht="50.25" x14ac:dyDescent="0.25">
      <c r="A36" s="9" t="s">
        <v>44</v>
      </c>
      <c r="B36" s="3" t="s">
        <v>43</v>
      </c>
      <c r="C36" s="2"/>
      <c r="D36" s="5"/>
    </row>
    <row r="37" spans="1:5" ht="15.75" x14ac:dyDescent="0.25">
      <c r="A37" s="93"/>
      <c r="B37" s="14" t="s">
        <v>71</v>
      </c>
      <c r="C37" s="24">
        <v>36.299999999999997</v>
      </c>
      <c r="D37" s="5"/>
    </row>
    <row r="38" spans="1:5" ht="15.75" x14ac:dyDescent="0.25">
      <c r="A38" s="95"/>
      <c r="B38" s="14" t="s">
        <v>78</v>
      </c>
      <c r="C38" s="43">
        <v>27.919</v>
      </c>
      <c r="D38" s="5"/>
      <c r="E38" s="31"/>
    </row>
    <row r="39" spans="1:5" ht="31.5" x14ac:dyDescent="0.25">
      <c r="A39" s="9" t="s">
        <v>42</v>
      </c>
      <c r="B39" s="6" t="s">
        <v>41</v>
      </c>
      <c r="C39" s="5"/>
      <c r="D39" s="5"/>
    </row>
    <row r="40" spans="1:5" ht="15.75" x14ac:dyDescent="0.25">
      <c r="A40" s="93"/>
      <c r="B40" s="14" t="s">
        <v>71</v>
      </c>
      <c r="C40" s="24">
        <v>1.8</v>
      </c>
      <c r="D40" s="5"/>
    </row>
    <row r="41" spans="1:5" ht="15.75" x14ac:dyDescent="0.25">
      <c r="A41" s="95"/>
      <c r="B41" s="14" t="s">
        <v>78</v>
      </c>
      <c r="C41" s="43">
        <v>0</v>
      </c>
      <c r="D41" s="5"/>
    </row>
    <row r="42" spans="1:5" ht="19.5" customHeight="1" x14ac:dyDescent="0.25">
      <c r="A42" s="99" t="s">
        <v>127</v>
      </c>
      <c r="B42" s="100"/>
      <c r="C42" s="100"/>
      <c r="D42" s="101"/>
    </row>
    <row r="43" spans="1:5" ht="31.5" x14ac:dyDescent="0.25">
      <c r="A43" s="2">
        <v>3</v>
      </c>
      <c r="B43" s="3" t="s">
        <v>40</v>
      </c>
      <c r="C43" s="2" t="s">
        <v>163</v>
      </c>
      <c r="D43" s="2" t="s">
        <v>0</v>
      </c>
    </row>
    <row r="44" spans="1:5" ht="15.75" x14ac:dyDescent="0.25">
      <c r="A44" s="93"/>
      <c r="B44" s="14" t="s">
        <v>79</v>
      </c>
      <c r="C44" s="43" t="s">
        <v>165</v>
      </c>
      <c r="D44" s="5"/>
    </row>
    <row r="45" spans="1:5" ht="15.75" x14ac:dyDescent="0.25">
      <c r="A45" s="94"/>
      <c r="B45" s="14" t="s">
        <v>80</v>
      </c>
      <c r="C45" s="43" t="s">
        <v>165</v>
      </c>
      <c r="D45" s="5"/>
    </row>
    <row r="46" spans="1:5" ht="15.75" x14ac:dyDescent="0.25">
      <c r="A46" s="94"/>
      <c r="B46" s="14" t="s">
        <v>258</v>
      </c>
      <c r="C46" s="2" t="s">
        <v>90</v>
      </c>
      <c r="D46" s="5"/>
    </row>
    <row r="47" spans="1:5" ht="15.75" x14ac:dyDescent="0.25">
      <c r="A47" s="94"/>
      <c r="B47" s="14" t="s">
        <v>82</v>
      </c>
      <c r="C47" s="8" t="s">
        <v>130</v>
      </c>
      <c r="D47" s="5"/>
    </row>
    <row r="48" spans="1:5" ht="15.75" x14ac:dyDescent="0.25">
      <c r="A48" s="95"/>
      <c r="B48" s="14" t="s">
        <v>83</v>
      </c>
      <c r="C48" s="8" t="s">
        <v>129</v>
      </c>
      <c r="D48" s="5"/>
    </row>
    <row r="49" spans="1:6" ht="33" customHeight="1" x14ac:dyDescent="0.25">
      <c r="A49" s="99" t="s">
        <v>120</v>
      </c>
      <c r="B49" s="100"/>
      <c r="C49" s="100"/>
      <c r="D49" s="101"/>
    </row>
    <row r="50" spans="1:6" ht="47.25" x14ac:dyDescent="0.25">
      <c r="A50" s="2">
        <v>4</v>
      </c>
      <c r="B50" s="52" t="s">
        <v>259</v>
      </c>
      <c r="C50" s="33"/>
      <c r="D50" s="2" t="s">
        <v>0</v>
      </c>
    </row>
    <row r="51" spans="1:6" ht="15.75" customHeight="1" x14ac:dyDescent="0.25">
      <c r="A51" s="104"/>
      <c r="B51" s="48" t="s">
        <v>141</v>
      </c>
      <c r="C51" s="37" t="s">
        <v>170</v>
      </c>
      <c r="D51" s="35"/>
    </row>
    <row r="52" spans="1:6" ht="15.75" customHeight="1" x14ac:dyDescent="0.25">
      <c r="A52" s="105"/>
      <c r="B52" s="48" t="s">
        <v>85</v>
      </c>
      <c r="C52" s="38" t="s">
        <v>166</v>
      </c>
      <c r="D52" s="35"/>
    </row>
    <row r="53" spans="1:6" ht="15.75" customHeight="1" x14ac:dyDescent="0.25">
      <c r="A53" s="105"/>
      <c r="B53" s="48" t="s">
        <v>144</v>
      </c>
      <c r="C53" s="38" t="s">
        <v>39</v>
      </c>
      <c r="D53" s="35"/>
    </row>
    <row r="54" spans="1:6" ht="15.75" customHeight="1" x14ac:dyDescent="0.25">
      <c r="A54" s="105"/>
      <c r="B54" s="48" t="s">
        <v>145</v>
      </c>
      <c r="C54" s="38" t="s">
        <v>167</v>
      </c>
      <c r="D54" s="35"/>
    </row>
    <row r="55" spans="1:6" ht="15.75" customHeight="1" x14ac:dyDescent="0.25">
      <c r="A55" s="105"/>
      <c r="B55" s="48" t="s">
        <v>146</v>
      </c>
      <c r="C55" s="38" t="s">
        <v>168</v>
      </c>
      <c r="D55" s="35"/>
    </row>
    <row r="56" spans="1:6" ht="15.75" customHeight="1" x14ac:dyDescent="0.25">
      <c r="A56" s="105"/>
      <c r="B56" s="48" t="s">
        <v>86</v>
      </c>
      <c r="C56" s="38" t="s">
        <v>39</v>
      </c>
      <c r="D56" s="35"/>
    </row>
    <row r="57" spans="1:6" ht="31.5" x14ac:dyDescent="0.25">
      <c r="A57" s="106"/>
      <c r="B57" s="48" t="s">
        <v>87</v>
      </c>
      <c r="C57" s="38" t="s">
        <v>169</v>
      </c>
      <c r="D57" s="35"/>
    </row>
    <row r="58" spans="1:6" ht="20.25" customHeight="1" x14ac:dyDescent="0.25">
      <c r="A58" s="99" t="s">
        <v>122</v>
      </c>
      <c r="B58" s="100"/>
      <c r="C58" s="100"/>
      <c r="D58" s="101"/>
    </row>
    <row r="59" spans="1:6" ht="31.5" x14ac:dyDescent="0.25">
      <c r="A59" s="2">
        <v>5</v>
      </c>
      <c r="B59" s="10" t="s">
        <v>38</v>
      </c>
      <c r="C59" s="2"/>
      <c r="D59" s="2" t="s">
        <v>0</v>
      </c>
    </row>
    <row r="60" spans="1:6" ht="15.75" x14ac:dyDescent="0.25">
      <c r="A60" s="93"/>
      <c r="B60" s="4" t="s">
        <v>37</v>
      </c>
      <c r="C60" s="18">
        <f>C61+C68+C73+C84+C85+C70</f>
        <v>8348</v>
      </c>
      <c r="D60" s="5"/>
      <c r="E60" s="29"/>
      <c r="F60" s="29"/>
    </row>
    <row r="61" spans="1:6" ht="83.25" customHeight="1" x14ac:dyDescent="0.25">
      <c r="A61" s="94"/>
      <c r="B61" s="1" t="s">
        <v>36</v>
      </c>
      <c r="C61" s="28">
        <f>SUM(C62:C67)</f>
        <v>314</v>
      </c>
      <c r="D61" s="5"/>
    </row>
    <row r="62" spans="1:6" ht="15.75" customHeight="1" x14ac:dyDescent="0.25">
      <c r="A62" s="94"/>
      <c r="B62" s="1" t="s">
        <v>35</v>
      </c>
      <c r="C62" s="18"/>
      <c r="D62" s="2"/>
    </row>
    <row r="63" spans="1:6" ht="15.75" customHeight="1" x14ac:dyDescent="0.25">
      <c r="A63" s="94"/>
      <c r="B63" s="4" t="s">
        <v>116</v>
      </c>
      <c r="C63" s="18"/>
      <c r="D63" s="5"/>
      <c r="E63" s="29"/>
    </row>
    <row r="64" spans="1:6" ht="15.75" customHeight="1" x14ac:dyDescent="0.25">
      <c r="A64" s="94"/>
      <c r="B64" s="4" t="s">
        <v>34</v>
      </c>
      <c r="C64" s="18"/>
      <c r="D64" s="5"/>
    </row>
    <row r="65" spans="1:6" ht="15.75" customHeight="1" x14ac:dyDescent="0.25">
      <c r="A65" s="94"/>
      <c r="B65" s="4" t="s">
        <v>33</v>
      </c>
      <c r="C65" s="18"/>
      <c r="D65" s="5"/>
    </row>
    <row r="66" spans="1:6" ht="47.25" customHeight="1" x14ac:dyDescent="0.25">
      <c r="A66" s="94"/>
      <c r="B66" s="4" t="s">
        <v>118</v>
      </c>
      <c r="C66" s="18">
        <f>309+5</f>
        <v>314</v>
      </c>
      <c r="D66" s="5"/>
      <c r="E66" s="29"/>
    </row>
    <row r="67" spans="1:6" ht="32.25" customHeight="1" x14ac:dyDescent="0.25">
      <c r="A67" s="94"/>
      <c r="B67" s="4" t="s">
        <v>114</v>
      </c>
      <c r="C67" s="18"/>
      <c r="D67" s="5"/>
      <c r="E67" s="29"/>
    </row>
    <row r="68" spans="1:6" ht="60.75" customHeight="1" x14ac:dyDescent="0.25">
      <c r="A68" s="94"/>
      <c r="B68" s="1" t="s">
        <v>32</v>
      </c>
      <c r="C68" s="28">
        <f>C69</f>
        <v>1742</v>
      </c>
      <c r="D68" s="5"/>
      <c r="E68" s="29"/>
    </row>
    <row r="69" spans="1:6" ht="31.5" x14ac:dyDescent="0.25">
      <c r="A69" s="94"/>
      <c r="B69" s="1" t="s">
        <v>150</v>
      </c>
      <c r="C69" s="18">
        <v>1742</v>
      </c>
      <c r="D69" s="5"/>
    </row>
    <row r="70" spans="1:6" ht="67.5" customHeight="1" x14ac:dyDescent="0.25">
      <c r="A70" s="94"/>
      <c r="B70" s="4" t="s">
        <v>115</v>
      </c>
      <c r="C70" s="28"/>
      <c r="D70" s="4"/>
      <c r="E70" s="29"/>
    </row>
    <row r="71" spans="1:6" ht="15.75" x14ac:dyDescent="0.25">
      <c r="A71" s="94"/>
      <c r="B71" s="7" t="s">
        <v>31</v>
      </c>
      <c r="C71" s="18"/>
      <c r="D71" s="4"/>
    </row>
    <row r="72" spans="1:6" ht="66.75" customHeight="1" x14ac:dyDescent="0.25">
      <c r="A72" s="94"/>
      <c r="B72" s="4" t="s">
        <v>30</v>
      </c>
      <c r="C72" s="23"/>
      <c r="D72" s="4"/>
    </row>
    <row r="73" spans="1:6" ht="48.75" customHeight="1" x14ac:dyDescent="0.25">
      <c r="A73" s="94"/>
      <c r="B73" s="4" t="s">
        <v>29</v>
      </c>
      <c r="C73" s="25">
        <f>C74+C79</f>
        <v>6292</v>
      </c>
      <c r="D73" s="4"/>
      <c r="E73" s="29"/>
    </row>
    <row r="74" spans="1:6" ht="15.75" x14ac:dyDescent="0.25">
      <c r="A74" s="94"/>
      <c r="B74" s="6" t="s">
        <v>28</v>
      </c>
      <c r="C74" s="23">
        <f>C75+C76+C77+C78</f>
        <v>6292</v>
      </c>
      <c r="D74" s="6"/>
    </row>
    <row r="75" spans="1:6" ht="18" customHeight="1" x14ac:dyDescent="0.25">
      <c r="A75" s="94"/>
      <c r="B75" s="4" t="s">
        <v>27</v>
      </c>
      <c r="C75" s="23">
        <v>3922</v>
      </c>
      <c r="D75" s="4"/>
      <c r="E75" s="29"/>
      <c r="F75" s="29"/>
    </row>
    <row r="76" spans="1:6" ht="18" customHeight="1" x14ac:dyDescent="0.25">
      <c r="A76" s="94"/>
      <c r="B76" s="4" t="s">
        <v>26</v>
      </c>
      <c r="C76" s="23">
        <v>1919</v>
      </c>
      <c r="D76" s="4"/>
      <c r="E76" s="29"/>
    </row>
    <row r="77" spans="1:6" ht="61.5" customHeight="1" x14ac:dyDescent="0.25">
      <c r="A77" s="94"/>
      <c r="B77" s="4" t="s">
        <v>112</v>
      </c>
      <c r="C77" s="23"/>
      <c r="D77" s="4"/>
      <c r="E77" s="29"/>
    </row>
    <row r="78" spans="1:6" ht="45.75" customHeight="1" x14ac:dyDescent="0.25">
      <c r="A78" s="94"/>
      <c r="B78" s="4" t="s">
        <v>100</v>
      </c>
      <c r="C78" s="23">
        <v>451</v>
      </c>
      <c r="D78" s="4"/>
      <c r="E78" s="29"/>
    </row>
    <row r="79" spans="1:6" ht="15.75" x14ac:dyDescent="0.25">
      <c r="A79" s="94"/>
      <c r="B79" s="6" t="s">
        <v>25</v>
      </c>
      <c r="C79" s="23"/>
      <c r="D79" s="6"/>
    </row>
    <row r="80" spans="1:6" ht="27" customHeight="1" x14ac:dyDescent="0.25">
      <c r="A80" s="94"/>
      <c r="B80" s="6" t="s">
        <v>24</v>
      </c>
      <c r="C80" s="23"/>
      <c r="D80" s="6"/>
    </row>
    <row r="81" spans="1:5" ht="19.5" customHeight="1" x14ac:dyDescent="0.25">
      <c r="A81" s="94"/>
      <c r="B81" s="6" t="s">
        <v>23</v>
      </c>
      <c r="C81" s="23"/>
      <c r="D81" s="6"/>
    </row>
    <row r="82" spans="1:5" ht="28.5" customHeight="1" x14ac:dyDescent="0.25">
      <c r="A82" s="94"/>
      <c r="B82" s="6" t="s">
        <v>22</v>
      </c>
      <c r="C82" s="23"/>
      <c r="D82" s="6"/>
    </row>
    <row r="83" spans="1:5" ht="93" customHeight="1" x14ac:dyDescent="0.25">
      <c r="A83" s="94"/>
      <c r="B83" s="6" t="s">
        <v>21</v>
      </c>
      <c r="C83" s="23"/>
      <c r="D83" s="6"/>
    </row>
    <row r="84" spans="1:5" ht="63.75" customHeight="1" x14ac:dyDescent="0.25">
      <c r="A84" s="94"/>
      <c r="B84" s="4" t="s">
        <v>20</v>
      </c>
      <c r="C84" s="25"/>
      <c r="D84" s="4"/>
      <c r="E84" s="29"/>
    </row>
    <row r="85" spans="1:5" ht="67.5" customHeight="1" x14ac:dyDescent="0.25">
      <c r="A85" s="95"/>
      <c r="B85" s="4" t="s">
        <v>19</v>
      </c>
      <c r="C85" s="25"/>
      <c r="D85" s="4"/>
      <c r="E85" s="29"/>
    </row>
    <row r="86" spans="1:5" ht="93.75" customHeight="1" x14ac:dyDescent="0.25">
      <c r="A86" s="99" t="s">
        <v>131</v>
      </c>
      <c r="B86" s="100"/>
      <c r="C86" s="100"/>
      <c r="D86" s="101"/>
      <c r="E86" s="29"/>
    </row>
    <row r="87" spans="1:5" ht="35.25" customHeight="1" x14ac:dyDescent="0.25">
      <c r="A87" s="2">
        <v>6</v>
      </c>
      <c r="B87" s="52" t="s">
        <v>260</v>
      </c>
      <c r="C87" s="2"/>
      <c r="D87" s="2" t="s">
        <v>0</v>
      </c>
    </row>
    <row r="88" spans="1:5" ht="45.75" customHeight="1" x14ac:dyDescent="0.25">
      <c r="A88" s="93"/>
      <c r="B88" s="4" t="s">
        <v>18</v>
      </c>
      <c r="C88" s="41" t="s">
        <v>39</v>
      </c>
      <c r="D88" s="4"/>
    </row>
    <row r="89" spans="1:5" ht="33.75" customHeight="1" x14ac:dyDescent="0.25">
      <c r="A89" s="94"/>
      <c r="B89" s="4" t="s">
        <v>17</v>
      </c>
      <c r="C89" s="50" t="s">
        <v>39</v>
      </c>
      <c r="D89" s="4"/>
    </row>
    <row r="90" spans="1:5" ht="33.75" customHeight="1" x14ac:dyDescent="0.25">
      <c r="A90" s="94"/>
      <c r="B90" s="4" t="s">
        <v>139</v>
      </c>
      <c r="C90" s="55" t="s">
        <v>142</v>
      </c>
      <c r="D90" s="4"/>
    </row>
    <row r="91" spans="1:5" ht="33.75" customHeight="1" x14ac:dyDescent="0.25">
      <c r="A91" s="94"/>
      <c r="B91" s="4" t="s">
        <v>140</v>
      </c>
      <c r="C91" s="55" t="s">
        <v>143</v>
      </c>
      <c r="D91" s="4"/>
    </row>
    <row r="92" spans="1:5" ht="33.75" customHeight="1" x14ac:dyDescent="0.25">
      <c r="A92" s="94"/>
      <c r="B92" s="4" t="s">
        <v>16</v>
      </c>
      <c r="C92" s="41" t="s">
        <v>171</v>
      </c>
      <c r="D92" s="4"/>
    </row>
    <row r="93" spans="1:5" ht="33.75" customHeight="1" x14ac:dyDescent="0.25">
      <c r="A93" s="95"/>
      <c r="B93" s="4" t="s">
        <v>15</v>
      </c>
      <c r="C93" s="41" t="s">
        <v>172</v>
      </c>
      <c r="D93" s="4"/>
    </row>
    <row r="94" spans="1:5" ht="33" customHeight="1" x14ac:dyDescent="0.25">
      <c r="A94" s="79" t="s">
        <v>125</v>
      </c>
      <c r="B94" s="80"/>
      <c r="C94" s="80"/>
      <c r="D94" s="81"/>
    </row>
    <row r="95" spans="1:5" ht="31.5" customHeight="1" x14ac:dyDescent="0.25">
      <c r="A95" s="2">
        <v>7</v>
      </c>
      <c r="B95" s="6" t="s">
        <v>128</v>
      </c>
      <c r="C95" s="43">
        <f>SUM(C96:C100)</f>
        <v>59526.45</v>
      </c>
      <c r="D95" s="2" t="s">
        <v>0</v>
      </c>
    </row>
    <row r="96" spans="1:5" ht="15.75" customHeight="1" x14ac:dyDescent="0.25">
      <c r="A96" s="90"/>
      <c r="B96" s="4" t="s">
        <v>14</v>
      </c>
      <c r="C96" s="43" t="s">
        <v>39</v>
      </c>
      <c r="D96" s="16"/>
    </row>
    <row r="97" spans="1:4" ht="15.75" customHeight="1" x14ac:dyDescent="0.25">
      <c r="A97" s="91"/>
      <c r="B97" s="4" t="s">
        <v>13</v>
      </c>
      <c r="C97" s="43" t="s">
        <v>39</v>
      </c>
      <c r="D97" s="16"/>
    </row>
    <row r="98" spans="1:4" ht="15.75" customHeight="1" x14ac:dyDescent="0.25">
      <c r="A98" s="91"/>
      <c r="B98" s="4" t="s">
        <v>12</v>
      </c>
      <c r="C98" s="43">
        <v>59526.45</v>
      </c>
      <c r="D98" s="16"/>
    </row>
    <row r="99" spans="1:4" ht="15.75" customHeight="1" x14ac:dyDescent="0.25">
      <c r="A99" s="91"/>
      <c r="B99" s="4" t="s">
        <v>11</v>
      </c>
      <c r="C99" s="43" t="s">
        <v>39</v>
      </c>
      <c r="D99" s="16"/>
    </row>
    <row r="100" spans="1:4" ht="36" customHeight="1" x14ac:dyDescent="0.25">
      <c r="A100" s="92"/>
      <c r="B100" s="4" t="s">
        <v>10</v>
      </c>
      <c r="C100" s="43" t="s">
        <v>39</v>
      </c>
      <c r="D100" s="16"/>
    </row>
    <row r="101" spans="1:4" ht="33" customHeight="1" x14ac:dyDescent="0.25">
      <c r="A101" s="87" t="s">
        <v>173</v>
      </c>
      <c r="B101" s="88"/>
      <c r="C101" s="88"/>
      <c r="D101" s="89"/>
    </row>
    <row r="102" spans="1:4" ht="21.75" customHeight="1" x14ac:dyDescent="0.25">
      <c r="A102" s="2">
        <v>8</v>
      </c>
      <c r="B102" s="6" t="s">
        <v>9</v>
      </c>
      <c r="C102" s="5"/>
      <c r="D102" s="2" t="s">
        <v>0</v>
      </c>
    </row>
    <row r="103" spans="1:4" ht="31.5" customHeight="1" x14ac:dyDescent="0.25">
      <c r="A103" s="90"/>
      <c r="B103" s="4" t="s">
        <v>8</v>
      </c>
      <c r="C103" s="2" t="s">
        <v>39</v>
      </c>
      <c r="D103" s="17"/>
    </row>
    <row r="104" spans="1:4" ht="31.5" customHeight="1" x14ac:dyDescent="0.25">
      <c r="A104" s="91"/>
      <c r="B104" s="4" t="s">
        <v>7</v>
      </c>
      <c r="C104" s="2" t="s">
        <v>39</v>
      </c>
      <c r="D104" s="2" t="s">
        <v>0</v>
      </c>
    </row>
    <row r="105" spans="1:4" ht="157.5" x14ac:dyDescent="0.25">
      <c r="A105" s="91"/>
      <c r="B105" s="4" t="s">
        <v>6</v>
      </c>
      <c r="C105" s="43" t="s">
        <v>158</v>
      </c>
      <c r="D105" s="2" t="s">
        <v>5</v>
      </c>
    </row>
    <row r="106" spans="1:4" ht="162" customHeight="1" x14ac:dyDescent="0.25">
      <c r="A106" s="91"/>
      <c r="B106" s="4" t="s">
        <v>160</v>
      </c>
      <c r="C106" s="43" t="s">
        <v>164</v>
      </c>
      <c r="D106" s="2" t="s">
        <v>5</v>
      </c>
    </row>
    <row r="107" spans="1:4" ht="126" x14ac:dyDescent="0.25">
      <c r="A107" s="91"/>
      <c r="B107" s="4" t="s">
        <v>161</v>
      </c>
      <c r="C107" s="43" t="s">
        <v>190</v>
      </c>
      <c r="D107" s="57" t="s">
        <v>5</v>
      </c>
    </row>
    <row r="108" spans="1:4" ht="48.75" customHeight="1" x14ac:dyDescent="0.25">
      <c r="A108" s="92"/>
      <c r="B108" s="4" t="s">
        <v>4</v>
      </c>
      <c r="C108" s="2" t="s">
        <v>39</v>
      </c>
      <c r="D108" s="2" t="s">
        <v>2</v>
      </c>
    </row>
    <row r="109" spans="1:4" ht="112.5" customHeight="1" x14ac:dyDescent="0.25">
      <c r="A109" s="79" t="s">
        <v>174</v>
      </c>
      <c r="B109" s="80"/>
      <c r="C109" s="80"/>
      <c r="D109" s="81"/>
    </row>
    <row r="110" spans="1:4" ht="38.25" customHeight="1" x14ac:dyDescent="0.25">
      <c r="A110" s="67">
        <v>9</v>
      </c>
      <c r="B110" s="68" t="s">
        <v>261</v>
      </c>
      <c r="C110" s="73" t="s">
        <v>263</v>
      </c>
      <c r="D110" s="16"/>
    </row>
    <row r="111" spans="1:4" ht="19.5" customHeight="1" x14ac:dyDescent="0.25">
      <c r="A111" s="79" t="s">
        <v>262</v>
      </c>
      <c r="B111" s="80"/>
      <c r="C111" s="80"/>
      <c r="D111" s="81"/>
    </row>
    <row r="112" spans="1:4" ht="15.75" x14ac:dyDescent="0.25">
      <c r="A112" s="2">
        <v>10</v>
      </c>
      <c r="B112" s="3" t="s">
        <v>1</v>
      </c>
      <c r="C112" s="43">
        <v>15.6</v>
      </c>
      <c r="D112" s="2" t="s">
        <v>0</v>
      </c>
    </row>
    <row r="113" spans="1:4" ht="18.75" customHeight="1" x14ac:dyDescent="0.25">
      <c r="A113" s="99" t="s">
        <v>264</v>
      </c>
      <c r="B113" s="100"/>
      <c r="C113" s="100"/>
      <c r="D113" s="101"/>
    </row>
    <row r="114" spans="1:4" ht="90" customHeight="1" x14ac:dyDescent="0.25">
      <c r="A114" s="102">
        <v>11</v>
      </c>
      <c r="B114" s="103" t="s">
        <v>271</v>
      </c>
      <c r="C114" s="103"/>
      <c r="D114" s="103"/>
    </row>
    <row r="115" spans="1:4" ht="303.75" customHeight="1" x14ac:dyDescent="0.25">
      <c r="A115" s="102"/>
      <c r="B115" s="103" t="s">
        <v>265</v>
      </c>
      <c r="C115" s="103"/>
      <c r="D115" s="103"/>
    </row>
    <row r="116" spans="1:4" ht="63" customHeight="1" x14ac:dyDescent="0.25">
      <c r="A116" s="103" t="s">
        <v>151</v>
      </c>
      <c r="B116" s="103"/>
      <c r="C116" s="103"/>
      <c r="D116" s="103"/>
    </row>
  </sheetData>
  <autoFilter ref="A5:D113" xr:uid="{00000000-0009-0000-0000-000000000000}"/>
  <mergeCells count="30">
    <mergeCell ref="A114:A115"/>
    <mergeCell ref="B114:D114"/>
    <mergeCell ref="B115:D115"/>
    <mergeCell ref="A116:D116"/>
    <mergeCell ref="A40:A41"/>
    <mergeCell ref="A44:A48"/>
    <mergeCell ref="A51:A57"/>
    <mergeCell ref="A60:A85"/>
    <mergeCell ref="A58:D58"/>
    <mergeCell ref="A86:D86"/>
    <mergeCell ref="A113:D113"/>
    <mergeCell ref="A111:D111"/>
    <mergeCell ref="A103:A108"/>
    <mergeCell ref="A88:A93"/>
    <mergeCell ref="A94:D94"/>
    <mergeCell ref="A109:D109"/>
    <mergeCell ref="A1:D1"/>
    <mergeCell ref="A2:D2"/>
    <mergeCell ref="A3:D3"/>
    <mergeCell ref="A11:A14"/>
    <mergeCell ref="A16:A19"/>
    <mergeCell ref="A101:D101"/>
    <mergeCell ref="A96:A100"/>
    <mergeCell ref="A27:A29"/>
    <mergeCell ref="A31:A35"/>
    <mergeCell ref="A25:D25"/>
    <mergeCell ref="A42:D42"/>
    <mergeCell ref="A49:D49"/>
    <mergeCell ref="A37:A38"/>
    <mergeCell ref="A21:A24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E117"/>
  <sheetViews>
    <sheetView view="pageBreakPreview" topLeftCell="A4" zoomScaleNormal="100" zoomScaleSheetLayoutView="100" workbookViewId="0">
      <selection activeCell="C20" sqref="C20"/>
    </sheetView>
  </sheetViews>
  <sheetFormatPr defaultRowHeight="15" x14ac:dyDescent="0.25"/>
  <cols>
    <col min="1" max="1" width="9.140625" style="12"/>
    <col min="2" max="2" width="37.140625" style="12" customWidth="1"/>
    <col min="3" max="3" width="28.140625" style="13" customWidth="1"/>
    <col min="4" max="4" width="18.140625" style="12" customWidth="1"/>
    <col min="5" max="5" width="7.7109375" customWidth="1"/>
  </cols>
  <sheetData>
    <row r="1" spans="1:4" ht="18.75" x14ac:dyDescent="0.25">
      <c r="A1" s="82" t="s">
        <v>66</v>
      </c>
      <c r="B1" s="82"/>
      <c r="C1" s="82"/>
      <c r="D1" s="82"/>
    </row>
    <row r="2" spans="1:4" ht="18.75" x14ac:dyDescent="0.25">
      <c r="A2" s="82" t="s">
        <v>88</v>
      </c>
      <c r="B2" s="82"/>
      <c r="C2" s="82"/>
      <c r="D2" s="82"/>
    </row>
    <row r="3" spans="1:4" ht="15.75" x14ac:dyDescent="0.25">
      <c r="A3" s="83" t="s">
        <v>64</v>
      </c>
      <c r="B3" s="83"/>
      <c r="C3" s="83"/>
      <c r="D3" s="83"/>
    </row>
    <row r="4" spans="1:4" ht="15.75" x14ac:dyDescent="0.25">
      <c r="A4" s="11"/>
    </row>
    <row r="5" spans="1:4" ht="32.25" customHeight="1" x14ac:dyDescent="0.25">
      <c r="A5" s="2" t="s">
        <v>63</v>
      </c>
      <c r="B5" s="5" t="s">
        <v>62</v>
      </c>
      <c r="C5" s="5" t="s">
        <v>61</v>
      </c>
      <c r="D5" s="5" t="s">
        <v>60</v>
      </c>
    </row>
    <row r="6" spans="1:4" ht="15.75" x14ac:dyDescent="0.25">
      <c r="A6" s="2">
        <v>1</v>
      </c>
      <c r="B6" s="5" t="s">
        <v>59</v>
      </c>
      <c r="C6" s="2"/>
      <c r="D6" s="2" t="s">
        <v>58</v>
      </c>
    </row>
    <row r="7" spans="1:4" ht="31.5" x14ac:dyDescent="0.25">
      <c r="A7" s="9" t="s">
        <v>57</v>
      </c>
      <c r="B7" s="5" t="s">
        <v>56</v>
      </c>
      <c r="C7" s="2" t="s">
        <v>89</v>
      </c>
      <c r="D7" s="5"/>
    </row>
    <row r="8" spans="1:4" ht="15.75" x14ac:dyDescent="0.25">
      <c r="A8" s="9" t="s">
        <v>54</v>
      </c>
      <c r="B8" s="5" t="s">
        <v>53</v>
      </c>
      <c r="C8" s="2">
        <v>121</v>
      </c>
      <c r="D8" s="5"/>
    </row>
    <row r="9" spans="1:4" ht="15.75" x14ac:dyDescent="0.25">
      <c r="A9" s="9" t="s">
        <v>52</v>
      </c>
      <c r="B9" s="5" t="s">
        <v>51</v>
      </c>
      <c r="C9" s="2">
        <v>4.5</v>
      </c>
      <c r="D9" s="5"/>
    </row>
    <row r="10" spans="1:4" ht="48" customHeight="1" x14ac:dyDescent="0.25">
      <c r="A10" s="9" t="s">
        <v>50</v>
      </c>
      <c r="B10" s="5" t="s">
        <v>117</v>
      </c>
      <c r="C10" s="5">
        <f>SUM(C11:C14)</f>
        <v>68739</v>
      </c>
      <c r="D10" s="5"/>
    </row>
    <row r="11" spans="1:4" ht="15.75" x14ac:dyDescent="0.25">
      <c r="A11" s="84"/>
      <c r="B11" s="14" t="s">
        <v>67</v>
      </c>
      <c r="C11" s="2">
        <v>13574</v>
      </c>
      <c r="D11" s="5"/>
    </row>
    <row r="12" spans="1:4" ht="15.75" x14ac:dyDescent="0.25">
      <c r="A12" s="85"/>
      <c r="B12" s="14" t="s">
        <v>68</v>
      </c>
      <c r="C12" s="2">
        <v>9423</v>
      </c>
      <c r="D12" s="5"/>
    </row>
    <row r="13" spans="1:4" ht="15.75" x14ac:dyDescent="0.25">
      <c r="A13" s="85"/>
      <c r="B13" s="14" t="s">
        <v>69</v>
      </c>
      <c r="C13" s="2">
        <v>1733</v>
      </c>
      <c r="D13" s="5"/>
    </row>
    <row r="14" spans="1:4" ht="15.75" x14ac:dyDescent="0.25">
      <c r="A14" s="86"/>
      <c r="B14" s="14" t="s">
        <v>70</v>
      </c>
      <c r="C14" s="2">
        <v>44009</v>
      </c>
      <c r="D14" s="5"/>
    </row>
    <row r="15" spans="1:4" ht="34.5" x14ac:dyDescent="0.25">
      <c r="A15" s="9" t="s">
        <v>49</v>
      </c>
      <c r="B15" s="5" t="s">
        <v>48</v>
      </c>
      <c r="C15" s="5">
        <f>SUM(C16:C19)</f>
        <v>7949.84</v>
      </c>
      <c r="D15" s="5"/>
    </row>
    <row r="16" spans="1:4" ht="15.75" x14ac:dyDescent="0.25">
      <c r="A16" s="84"/>
      <c r="B16" s="14" t="s">
        <v>67</v>
      </c>
      <c r="C16" s="2">
        <v>336.05</v>
      </c>
      <c r="D16" s="5"/>
    </row>
    <row r="17" spans="1:4" ht="15.75" x14ac:dyDescent="0.25">
      <c r="A17" s="85"/>
      <c r="B17" s="14" t="s">
        <v>68</v>
      </c>
      <c r="C17" s="2">
        <v>812.41</v>
      </c>
      <c r="D17" s="5"/>
    </row>
    <row r="18" spans="1:4" ht="15.75" x14ac:dyDescent="0.25">
      <c r="A18" s="85"/>
      <c r="B18" s="14" t="s">
        <v>69</v>
      </c>
      <c r="C18" s="2">
        <v>281.77</v>
      </c>
      <c r="D18" s="5"/>
    </row>
    <row r="19" spans="1:4" ht="15.75" x14ac:dyDescent="0.25">
      <c r="A19" s="86"/>
      <c r="B19" s="14" t="s">
        <v>70</v>
      </c>
      <c r="C19" s="2">
        <v>6519.61</v>
      </c>
      <c r="D19" s="5"/>
    </row>
    <row r="20" spans="1:4" ht="50.25" x14ac:dyDescent="0.25">
      <c r="A20" s="9" t="s">
        <v>278</v>
      </c>
      <c r="B20" s="77" t="s">
        <v>279</v>
      </c>
      <c r="C20" s="5">
        <v>1.1000000000000001</v>
      </c>
      <c r="D20" s="5"/>
    </row>
    <row r="21" spans="1:4" ht="15.75" x14ac:dyDescent="0.25">
      <c r="A21" s="84"/>
      <c r="B21" s="14" t="s">
        <v>73</v>
      </c>
      <c r="C21" s="33">
        <v>1.1000000000000001</v>
      </c>
      <c r="D21" s="5"/>
    </row>
    <row r="22" spans="1:4" ht="15.75" x14ac:dyDescent="0.25">
      <c r="A22" s="85"/>
      <c r="B22" s="14" t="s">
        <v>74</v>
      </c>
      <c r="C22" s="33">
        <v>1.1000000000000001</v>
      </c>
      <c r="D22" s="5"/>
    </row>
    <row r="23" spans="1:4" ht="15.75" x14ac:dyDescent="0.25">
      <c r="A23" s="85"/>
      <c r="B23" s="14" t="s">
        <v>97</v>
      </c>
      <c r="C23" s="33">
        <v>1.3</v>
      </c>
      <c r="D23" s="5"/>
    </row>
    <row r="24" spans="1:4" ht="15.75" x14ac:dyDescent="0.25">
      <c r="A24" s="85"/>
      <c r="B24" s="14" t="s">
        <v>75</v>
      </c>
      <c r="C24" s="78">
        <v>1</v>
      </c>
      <c r="D24" s="5"/>
    </row>
    <row r="25" spans="1:4" ht="15.75" x14ac:dyDescent="0.25">
      <c r="A25" s="86"/>
      <c r="B25" s="14" t="s">
        <v>76</v>
      </c>
      <c r="C25" s="33">
        <v>1.3</v>
      </c>
      <c r="D25" s="5"/>
    </row>
    <row r="26" spans="1:4" ht="18" customHeight="1" x14ac:dyDescent="0.25">
      <c r="A26" s="110" t="s">
        <v>124</v>
      </c>
      <c r="B26" s="111"/>
      <c r="C26" s="111"/>
      <c r="D26" s="112"/>
    </row>
    <row r="27" spans="1:4" ht="24" customHeight="1" x14ac:dyDescent="0.25">
      <c r="A27" s="2">
        <v>2</v>
      </c>
      <c r="B27" s="6" t="s">
        <v>47</v>
      </c>
      <c r="C27" s="2"/>
      <c r="D27" s="2" t="s">
        <v>0</v>
      </c>
    </row>
    <row r="28" spans="1:4" ht="15.75" customHeight="1" x14ac:dyDescent="0.25">
      <c r="A28" s="93"/>
      <c r="B28" s="14" t="s">
        <v>71</v>
      </c>
      <c r="C28" s="51">
        <v>116.5</v>
      </c>
      <c r="D28" s="5"/>
    </row>
    <row r="29" spans="1:4" ht="15.75" customHeight="1" x14ac:dyDescent="0.25">
      <c r="A29" s="94"/>
      <c r="B29" s="14" t="s">
        <v>162</v>
      </c>
      <c r="C29" s="38">
        <v>105.922</v>
      </c>
      <c r="D29" s="5"/>
    </row>
    <row r="30" spans="1:4" ht="15.75" customHeight="1" x14ac:dyDescent="0.25">
      <c r="A30" s="95"/>
      <c r="B30" s="14" t="s">
        <v>72</v>
      </c>
      <c r="C30" s="34">
        <f>C29/C28</f>
        <v>0.90920171673819739</v>
      </c>
      <c r="D30" s="5"/>
    </row>
    <row r="31" spans="1:4" ht="34.5" x14ac:dyDescent="0.25">
      <c r="A31" s="9" t="s">
        <v>46</v>
      </c>
      <c r="B31" s="3" t="s">
        <v>119</v>
      </c>
      <c r="C31" s="37">
        <f>SUM(C32:C36)</f>
        <v>105.92199999999998</v>
      </c>
      <c r="D31" s="5"/>
    </row>
    <row r="32" spans="1:4" ht="15.75" customHeight="1" x14ac:dyDescent="0.25">
      <c r="A32" s="93"/>
      <c r="B32" s="14" t="s">
        <v>73</v>
      </c>
      <c r="C32" s="38">
        <v>7.7160000000000002</v>
      </c>
      <c r="D32" s="5"/>
    </row>
    <row r="33" spans="1:4" ht="15.75" customHeight="1" x14ac:dyDescent="0.25">
      <c r="A33" s="94"/>
      <c r="B33" s="14" t="s">
        <v>74</v>
      </c>
      <c r="C33" s="38">
        <v>87.766999999999996</v>
      </c>
      <c r="D33" s="5"/>
    </row>
    <row r="34" spans="1:4" ht="15.75" customHeight="1" x14ac:dyDescent="0.25">
      <c r="A34" s="94"/>
      <c r="B34" s="14" t="s">
        <v>75</v>
      </c>
      <c r="C34" s="38">
        <v>10.086</v>
      </c>
      <c r="D34" s="5"/>
    </row>
    <row r="35" spans="1:4" ht="15.75" customHeight="1" x14ac:dyDescent="0.25">
      <c r="A35" s="94"/>
      <c r="B35" s="14" t="s">
        <v>76</v>
      </c>
      <c r="C35" s="39">
        <v>0.35299999999999998</v>
      </c>
      <c r="D35" s="5"/>
    </row>
    <row r="36" spans="1:4" ht="15.75" customHeight="1" x14ac:dyDescent="0.25">
      <c r="A36" s="95"/>
      <c r="B36" s="14" t="s">
        <v>77</v>
      </c>
      <c r="C36" s="39">
        <v>0</v>
      </c>
      <c r="D36" s="5"/>
    </row>
    <row r="37" spans="1:4" ht="35.25" customHeight="1" x14ac:dyDescent="0.25">
      <c r="A37" s="9" t="s">
        <v>44</v>
      </c>
      <c r="B37" s="3" t="s">
        <v>43</v>
      </c>
      <c r="C37" s="2"/>
      <c r="D37" s="5"/>
    </row>
    <row r="38" spans="1:4" ht="15.75" x14ac:dyDescent="0.25">
      <c r="A38" s="93"/>
      <c r="B38" s="14" t="s">
        <v>71</v>
      </c>
      <c r="C38" s="24">
        <v>114.5</v>
      </c>
      <c r="D38" s="5"/>
    </row>
    <row r="39" spans="1:4" ht="15.75" x14ac:dyDescent="0.25">
      <c r="A39" s="95"/>
      <c r="B39" s="14" t="s">
        <v>78</v>
      </c>
      <c r="C39" s="38">
        <v>105.922</v>
      </c>
      <c r="D39" s="5"/>
    </row>
    <row r="40" spans="1:4" ht="31.5" x14ac:dyDescent="0.25">
      <c r="A40" s="9" t="s">
        <v>42</v>
      </c>
      <c r="B40" s="6" t="s">
        <v>41</v>
      </c>
      <c r="C40" s="5"/>
      <c r="D40" s="5"/>
    </row>
    <row r="41" spans="1:4" ht="15.75" x14ac:dyDescent="0.25">
      <c r="A41" s="93"/>
      <c r="B41" s="14" t="s">
        <v>71</v>
      </c>
      <c r="C41" s="24">
        <v>2</v>
      </c>
      <c r="D41" s="5"/>
    </row>
    <row r="42" spans="1:4" ht="15.75" x14ac:dyDescent="0.25">
      <c r="A42" s="95"/>
      <c r="B42" s="14" t="s">
        <v>78</v>
      </c>
      <c r="C42" s="33">
        <v>0</v>
      </c>
      <c r="D42" s="5"/>
    </row>
    <row r="43" spans="1:4" ht="18.75" customHeight="1" x14ac:dyDescent="0.25">
      <c r="A43" s="107" t="s">
        <v>127</v>
      </c>
      <c r="B43" s="108"/>
      <c r="C43" s="108"/>
      <c r="D43" s="109"/>
    </row>
    <row r="44" spans="1:4" ht="31.5" x14ac:dyDescent="0.25">
      <c r="A44" s="2">
        <v>3</v>
      </c>
      <c r="B44" s="3" t="s">
        <v>40</v>
      </c>
      <c r="C44" s="38" t="s">
        <v>163</v>
      </c>
      <c r="D44" s="2" t="s">
        <v>0</v>
      </c>
    </row>
    <row r="45" spans="1:4" ht="15.75" x14ac:dyDescent="0.25">
      <c r="A45" s="93"/>
      <c r="B45" s="14" t="s">
        <v>79</v>
      </c>
      <c r="C45" s="38" t="s">
        <v>175</v>
      </c>
      <c r="D45" s="5"/>
    </row>
    <row r="46" spans="1:4" ht="15.75" x14ac:dyDescent="0.25">
      <c r="A46" s="94"/>
      <c r="B46" s="14" t="s">
        <v>80</v>
      </c>
      <c r="C46" s="38" t="s">
        <v>176</v>
      </c>
      <c r="D46" s="5"/>
    </row>
    <row r="47" spans="1:4" ht="31.5" x14ac:dyDescent="0.25">
      <c r="A47" s="94"/>
      <c r="B47" s="14" t="s">
        <v>81</v>
      </c>
      <c r="C47" s="38" t="s">
        <v>177</v>
      </c>
      <c r="D47" s="5"/>
    </row>
    <row r="48" spans="1:4" ht="15.75" x14ac:dyDescent="0.25">
      <c r="A48" s="94"/>
      <c r="B48" s="14" t="s">
        <v>82</v>
      </c>
      <c r="C48" s="40" t="s">
        <v>178</v>
      </c>
      <c r="D48" s="5"/>
    </row>
    <row r="49" spans="1:4" ht="15.75" x14ac:dyDescent="0.25">
      <c r="A49" s="95"/>
      <c r="B49" s="14" t="s">
        <v>83</v>
      </c>
      <c r="C49" s="40" t="s">
        <v>179</v>
      </c>
      <c r="D49" s="5"/>
    </row>
    <row r="50" spans="1:4" ht="33" customHeight="1" x14ac:dyDescent="0.25">
      <c r="A50" s="87" t="s">
        <v>120</v>
      </c>
      <c r="B50" s="88"/>
      <c r="C50" s="88"/>
      <c r="D50" s="89"/>
    </row>
    <row r="51" spans="1:4" ht="47.25" x14ac:dyDescent="0.25">
      <c r="A51" s="2">
        <v>4</v>
      </c>
      <c r="B51" s="52" t="s">
        <v>259</v>
      </c>
      <c r="C51" s="2"/>
      <c r="D51" s="2" t="s">
        <v>0</v>
      </c>
    </row>
    <row r="52" spans="1:4" ht="15.75" customHeight="1" x14ac:dyDescent="0.25">
      <c r="A52" s="93"/>
      <c r="B52" s="14" t="s">
        <v>84</v>
      </c>
      <c r="C52" s="37" t="s">
        <v>215</v>
      </c>
      <c r="D52" s="5"/>
    </row>
    <row r="53" spans="1:4" ht="15.75" customHeight="1" x14ac:dyDescent="0.25">
      <c r="A53" s="94"/>
      <c r="B53" s="14" t="s">
        <v>85</v>
      </c>
      <c r="C53" s="38" t="s">
        <v>214</v>
      </c>
      <c r="D53" s="5"/>
    </row>
    <row r="54" spans="1:4" ht="15.75" customHeight="1" x14ac:dyDescent="0.25">
      <c r="A54" s="94"/>
      <c r="B54" s="14" t="s">
        <v>144</v>
      </c>
      <c r="C54" s="38" t="s">
        <v>39</v>
      </c>
      <c r="D54" s="5"/>
    </row>
    <row r="55" spans="1:4" ht="15.75" customHeight="1" x14ac:dyDescent="0.25">
      <c r="A55" s="94"/>
      <c r="B55" s="14" t="s">
        <v>145</v>
      </c>
      <c r="C55" s="38" t="s">
        <v>180</v>
      </c>
      <c r="D55" s="5"/>
    </row>
    <row r="56" spans="1:4" ht="15.75" customHeight="1" x14ac:dyDescent="0.25">
      <c r="A56" s="94"/>
      <c r="B56" s="14" t="s">
        <v>146</v>
      </c>
      <c r="C56" s="38" t="s">
        <v>181</v>
      </c>
      <c r="D56" s="5"/>
    </row>
    <row r="57" spans="1:4" ht="15.75" customHeight="1" x14ac:dyDescent="0.25">
      <c r="A57" s="94"/>
      <c r="B57" s="14" t="s">
        <v>86</v>
      </c>
      <c r="C57" s="38" t="s">
        <v>182</v>
      </c>
      <c r="D57" s="5"/>
    </row>
    <row r="58" spans="1:4" ht="31.5" x14ac:dyDescent="0.25">
      <c r="A58" s="95"/>
      <c r="B58" s="14" t="s">
        <v>87</v>
      </c>
      <c r="C58" s="38" t="s">
        <v>183</v>
      </c>
      <c r="D58" s="5"/>
    </row>
    <row r="59" spans="1:4" ht="19.5" customHeight="1" x14ac:dyDescent="0.25">
      <c r="A59" s="99" t="s">
        <v>122</v>
      </c>
      <c r="B59" s="100"/>
      <c r="C59" s="100"/>
      <c r="D59" s="101"/>
    </row>
    <row r="60" spans="1:4" ht="31.5" x14ac:dyDescent="0.25">
      <c r="A60" s="2">
        <v>5</v>
      </c>
      <c r="B60" s="10" t="s">
        <v>38</v>
      </c>
      <c r="C60" s="2"/>
      <c r="D60" s="2" t="s">
        <v>0</v>
      </c>
    </row>
    <row r="61" spans="1:4" ht="15.75" x14ac:dyDescent="0.25">
      <c r="A61" s="93"/>
      <c r="B61" s="4" t="s">
        <v>37</v>
      </c>
      <c r="C61" s="18">
        <f>C62+C69+C74+C85+C86+C71</f>
        <v>3954</v>
      </c>
      <c r="D61" s="5"/>
    </row>
    <row r="62" spans="1:4" ht="83.25" customHeight="1" x14ac:dyDescent="0.25">
      <c r="A62" s="94"/>
      <c r="B62" s="1" t="s">
        <v>36</v>
      </c>
      <c r="C62" s="28">
        <f>SUM(C63:C68)</f>
        <v>200</v>
      </c>
      <c r="D62" s="5"/>
    </row>
    <row r="63" spans="1:4" ht="15.75" customHeight="1" x14ac:dyDescent="0.25">
      <c r="A63" s="94"/>
      <c r="B63" s="1" t="s">
        <v>35</v>
      </c>
      <c r="C63" s="18"/>
      <c r="D63" s="2"/>
    </row>
    <row r="64" spans="1:4" ht="15.75" customHeight="1" x14ac:dyDescent="0.25">
      <c r="A64" s="94"/>
      <c r="B64" s="4" t="s">
        <v>116</v>
      </c>
      <c r="C64" s="18"/>
      <c r="D64" s="5"/>
    </row>
    <row r="65" spans="1:4" ht="15.75" customHeight="1" x14ac:dyDescent="0.25">
      <c r="A65" s="94"/>
      <c r="B65" s="4" t="s">
        <v>34</v>
      </c>
      <c r="C65" s="18"/>
      <c r="D65" s="5"/>
    </row>
    <row r="66" spans="1:4" ht="15.75" customHeight="1" x14ac:dyDescent="0.25">
      <c r="A66" s="94"/>
      <c r="B66" s="4" t="s">
        <v>33</v>
      </c>
      <c r="C66" s="18"/>
      <c r="D66" s="5"/>
    </row>
    <row r="67" spans="1:4" ht="47.25" customHeight="1" x14ac:dyDescent="0.25">
      <c r="A67" s="94"/>
      <c r="B67" s="4" t="s">
        <v>113</v>
      </c>
      <c r="C67" s="18">
        <f>186</f>
        <v>186</v>
      </c>
      <c r="D67" s="5"/>
    </row>
    <row r="68" spans="1:4" ht="32.25" customHeight="1" x14ac:dyDescent="0.25">
      <c r="A68" s="94"/>
      <c r="B68" s="4" t="s">
        <v>114</v>
      </c>
      <c r="C68" s="18">
        <v>14</v>
      </c>
      <c r="D68" s="5"/>
    </row>
    <row r="69" spans="1:4" ht="60.75" customHeight="1" x14ac:dyDescent="0.25">
      <c r="A69" s="94"/>
      <c r="B69" s="1" t="s">
        <v>32</v>
      </c>
      <c r="C69" s="28">
        <f>C70</f>
        <v>2120</v>
      </c>
      <c r="D69" s="5"/>
    </row>
    <row r="70" spans="1:4" ht="31.5" x14ac:dyDescent="0.25">
      <c r="A70" s="94"/>
      <c r="B70" s="1" t="s">
        <v>150</v>
      </c>
      <c r="C70" s="18">
        <v>2120</v>
      </c>
      <c r="D70" s="5"/>
    </row>
    <row r="71" spans="1:4" ht="67.5" customHeight="1" x14ac:dyDescent="0.25">
      <c r="A71" s="94"/>
      <c r="B71" s="4" t="s">
        <v>115</v>
      </c>
      <c r="C71" s="28"/>
      <c r="D71" s="4"/>
    </row>
    <row r="72" spans="1:4" ht="15.75" x14ac:dyDescent="0.25">
      <c r="A72" s="94"/>
      <c r="B72" s="7" t="s">
        <v>31</v>
      </c>
      <c r="C72" s="18"/>
      <c r="D72" s="4"/>
    </row>
    <row r="73" spans="1:4" ht="66.75" customHeight="1" x14ac:dyDescent="0.25">
      <c r="A73" s="94"/>
      <c r="B73" s="4" t="s">
        <v>30</v>
      </c>
      <c r="C73" s="23"/>
      <c r="D73" s="4"/>
    </row>
    <row r="74" spans="1:4" ht="48.75" customHeight="1" x14ac:dyDescent="0.25">
      <c r="A74" s="94"/>
      <c r="B74" s="4" t="s">
        <v>29</v>
      </c>
      <c r="C74" s="25">
        <f>C75+C80</f>
        <v>1634</v>
      </c>
      <c r="D74" s="4"/>
    </row>
    <row r="75" spans="1:4" ht="15.75" x14ac:dyDescent="0.25">
      <c r="A75" s="94"/>
      <c r="B75" s="6" t="s">
        <v>28</v>
      </c>
      <c r="C75" s="23">
        <f>C76+C77+C78+C79</f>
        <v>1634</v>
      </c>
      <c r="D75" s="6"/>
    </row>
    <row r="76" spans="1:4" ht="17.25" customHeight="1" x14ac:dyDescent="0.25">
      <c r="A76" s="94"/>
      <c r="B76" s="4" t="s">
        <v>27</v>
      </c>
      <c r="C76" s="23"/>
      <c r="D76" s="4"/>
    </row>
    <row r="77" spans="1:4" ht="17.25" customHeight="1" x14ac:dyDescent="0.25">
      <c r="A77" s="94"/>
      <c r="B77" s="4" t="s">
        <v>26</v>
      </c>
      <c r="C77" s="23">
        <v>717</v>
      </c>
      <c r="D77" s="4"/>
    </row>
    <row r="78" spans="1:4" ht="61.5" customHeight="1" x14ac:dyDescent="0.25">
      <c r="A78" s="94"/>
      <c r="B78" s="4" t="s">
        <v>112</v>
      </c>
      <c r="C78" s="23"/>
      <c r="D78" s="4"/>
    </row>
    <row r="79" spans="1:4" ht="45.75" customHeight="1" x14ac:dyDescent="0.25">
      <c r="A79" s="94"/>
      <c r="B79" s="4" t="s">
        <v>100</v>
      </c>
      <c r="C79" s="23">
        <v>917</v>
      </c>
      <c r="D79" s="4"/>
    </row>
    <row r="80" spans="1:4" ht="15.75" x14ac:dyDescent="0.25">
      <c r="A80" s="94"/>
      <c r="B80" s="6" t="s">
        <v>25</v>
      </c>
      <c r="C80" s="23"/>
      <c r="D80" s="6"/>
    </row>
    <row r="81" spans="1:5" ht="27" customHeight="1" x14ac:dyDescent="0.25">
      <c r="A81" s="94"/>
      <c r="B81" s="6" t="s">
        <v>24</v>
      </c>
      <c r="C81" s="23"/>
      <c r="D81" s="6"/>
    </row>
    <row r="82" spans="1:5" ht="19.5" customHeight="1" x14ac:dyDescent="0.25">
      <c r="A82" s="94"/>
      <c r="B82" s="6" t="s">
        <v>23</v>
      </c>
      <c r="C82" s="23"/>
      <c r="D82" s="6"/>
    </row>
    <row r="83" spans="1:5" ht="28.5" customHeight="1" x14ac:dyDescent="0.25">
      <c r="A83" s="94"/>
      <c r="B83" s="6" t="s">
        <v>22</v>
      </c>
      <c r="C83" s="23"/>
      <c r="D83" s="6"/>
    </row>
    <row r="84" spans="1:5" ht="93" customHeight="1" x14ac:dyDescent="0.25">
      <c r="A84" s="94"/>
      <c r="B84" s="6" t="s">
        <v>21</v>
      </c>
      <c r="C84" s="23"/>
      <c r="D84" s="6"/>
    </row>
    <row r="85" spans="1:5" ht="63.75" customHeight="1" x14ac:dyDescent="0.25">
      <c r="A85" s="94"/>
      <c r="B85" s="4" t="s">
        <v>20</v>
      </c>
      <c r="C85" s="25"/>
      <c r="D85" s="4"/>
    </row>
    <row r="86" spans="1:5" ht="67.5" customHeight="1" x14ac:dyDescent="0.25">
      <c r="A86" s="95"/>
      <c r="B86" s="4" t="s">
        <v>19</v>
      </c>
      <c r="C86" s="25"/>
      <c r="D86" s="4"/>
    </row>
    <row r="87" spans="1:5" ht="97.5" customHeight="1" x14ac:dyDescent="0.25">
      <c r="A87" s="107" t="s">
        <v>131</v>
      </c>
      <c r="B87" s="108"/>
      <c r="C87" s="108"/>
      <c r="D87" s="109"/>
      <c r="E87" s="29"/>
    </row>
    <row r="88" spans="1:5" ht="36.75" customHeight="1" x14ac:dyDescent="0.25">
      <c r="A88" s="2">
        <v>6</v>
      </c>
      <c r="B88" s="52" t="s">
        <v>260</v>
      </c>
      <c r="C88" s="33"/>
      <c r="D88" s="33" t="s">
        <v>0</v>
      </c>
    </row>
    <row r="89" spans="1:5" ht="45.75" customHeight="1" x14ac:dyDescent="0.25">
      <c r="A89" s="93"/>
      <c r="B89" s="54" t="s">
        <v>18</v>
      </c>
      <c r="C89" s="55" t="s">
        <v>267</v>
      </c>
      <c r="D89" s="54"/>
    </row>
    <row r="90" spans="1:5" ht="33.75" customHeight="1" x14ac:dyDescent="0.25">
      <c r="A90" s="94"/>
      <c r="B90" s="54" t="s">
        <v>17</v>
      </c>
      <c r="C90" s="56" t="s">
        <v>39</v>
      </c>
      <c r="D90" s="54"/>
    </row>
    <row r="91" spans="1:5" ht="33.75" customHeight="1" x14ac:dyDescent="0.25">
      <c r="A91" s="94"/>
      <c r="B91" s="54" t="s">
        <v>139</v>
      </c>
      <c r="C91" s="56" t="s">
        <v>184</v>
      </c>
      <c r="D91" s="54"/>
    </row>
    <row r="92" spans="1:5" ht="33.75" customHeight="1" x14ac:dyDescent="0.25">
      <c r="A92" s="94"/>
      <c r="B92" s="54" t="s">
        <v>140</v>
      </c>
      <c r="C92" s="56" t="s">
        <v>149</v>
      </c>
      <c r="D92" s="54"/>
    </row>
    <row r="93" spans="1:5" ht="33.75" customHeight="1" x14ac:dyDescent="0.25">
      <c r="A93" s="94"/>
      <c r="B93" s="54" t="s">
        <v>16</v>
      </c>
      <c r="C93" s="55" t="s">
        <v>185</v>
      </c>
      <c r="D93" s="54"/>
    </row>
    <row r="94" spans="1:5" ht="33.75" customHeight="1" x14ac:dyDescent="0.25">
      <c r="A94" s="95"/>
      <c r="B94" s="54" t="s">
        <v>15</v>
      </c>
      <c r="C94" s="55" t="s">
        <v>186</v>
      </c>
      <c r="D94" s="54"/>
    </row>
    <row r="95" spans="1:5" ht="46.5" customHeight="1" x14ac:dyDescent="0.25">
      <c r="A95" s="99" t="s">
        <v>137</v>
      </c>
      <c r="B95" s="100"/>
      <c r="C95" s="100"/>
      <c r="D95" s="101"/>
    </row>
    <row r="96" spans="1:5" ht="31.5" customHeight="1" x14ac:dyDescent="0.25">
      <c r="A96" s="2">
        <v>7</v>
      </c>
      <c r="B96" s="6" t="s">
        <v>128</v>
      </c>
      <c r="C96" s="33">
        <f>SUM(C97:C101)</f>
        <v>38041.339999999997</v>
      </c>
      <c r="D96" s="2" t="s">
        <v>0</v>
      </c>
    </row>
    <row r="97" spans="1:4" ht="18.75" customHeight="1" x14ac:dyDescent="0.25">
      <c r="A97" s="90"/>
      <c r="B97" s="4" t="s">
        <v>14</v>
      </c>
      <c r="C97" s="38" t="s">
        <v>39</v>
      </c>
      <c r="D97" s="16"/>
    </row>
    <row r="98" spans="1:4" ht="18.75" customHeight="1" x14ac:dyDescent="0.25">
      <c r="A98" s="91"/>
      <c r="B98" s="4" t="s">
        <v>13</v>
      </c>
      <c r="C98" s="38" t="s">
        <v>39</v>
      </c>
      <c r="D98" s="16"/>
    </row>
    <row r="99" spans="1:4" ht="18.75" customHeight="1" x14ac:dyDescent="0.25">
      <c r="A99" s="91"/>
      <c r="B99" s="4" t="s">
        <v>12</v>
      </c>
      <c r="C99" s="38">
        <v>22190.79</v>
      </c>
      <c r="D99" s="16"/>
    </row>
    <row r="100" spans="1:4" ht="18.75" customHeight="1" x14ac:dyDescent="0.25">
      <c r="A100" s="91"/>
      <c r="B100" s="4" t="s">
        <v>11</v>
      </c>
      <c r="C100" s="38">
        <v>15850.55</v>
      </c>
      <c r="D100" s="16"/>
    </row>
    <row r="101" spans="1:4" ht="33.75" customHeight="1" x14ac:dyDescent="0.25">
      <c r="A101" s="92"/>
      <c r="B101" s="4" t="s">
        <v>10</v>
      </c>
      <c r="C101" s="38" t="s">
        <v>39</v>
      </c>
      <c r="D101" s="16"/>
    </row>
    <row r="102" spans="1:4" ht="31.5" customHeight="1" x14ac:dyDescent="0.25">
      <c r="A102" s="99" t="s">
        <v>187</v>
      </c>
      <c r="B102" s="100"/>
      <c r="C102" s="100"/>
      <c r="D102" s="101"/>
    </row>
    <row r="103" spans="1:4" ht="21.75" customHeight="1" x14ac:dyDescent="0.25">
      <c r="A103" s="2">
        <v>8</v>
      </c>
      <c r="B103" s="6" t="s">
        <v>9</v>
      </c>
      <c r="C103" s="5"/>
      <c r="D103" s="2" t="s">
        <v>0</v>
      </c>
    </row>
    <row r="104" spans="1:4" ht="32.25" customHeight="1" x14ac:dyDescent="0.25">
      <c r="A104" s="90"/>
      <c r="B104" s="4" t="s">
        <v>8</v>
      </c>
      <c r="C104" s="2" t="s">
        <v>39</v>
      </c>
      <c r="D104" s="17"/>
    </row>
    <row r="105" spans="1:4" ht="30.75" customHeight="1" x14ac:dyDescent="0.25">
      <c r="A105" s="91"/>
      <c r="B105" s="4" t="s">
        <v>7</v>
      </c>
      <c r="C105" s="2" t="s">
        <v>39</v>
      </c>
      <c r="D105" s="2" t="s">
        <v>0</v>
      </c>
    </row>
    <row r="106" spans="1:4" ht="157.5" x14ac:dyDescent="0.25">
      <c r="A106" s="91"/>
      <c r="B106" s="4" t="s">
        <v>6</v>
      </c>
      <c r="C106" s="43" t="s">
        <v>158</v>
      </c>
      <c r="D106" s="57" t="s">
        <v>5</v>
      </c>
    </row>
    <row r="107" spans="1:4" ht="168.75" customHeight="1" x14ac:dyDescent="0.25">
      <c r="A107" s="91"/>
      <c r="B107" s="4" t="s">
        <v>160</v>
      </c>
      <c r="C107" s="43" t="s">
        <v>159</v>
      </c>
      <c r="D107" s="57" t="s">
        <v>5</v>
      </c>
    </row>
    <row r="108" spans="1:4" ht="121.5" customHeight="1" x14ac:dyDescent="0.25">
      <c r="A108" s="91"/>
      <c r="B108" s="4" t="s">
        <v>161</v>
      </c>
      <c r="C108" s="43" t="s">
        <v>190</v>
      </c>
      <c r="D108" s="57" t="s">
        <v>5</v>
      </c>
    </row>
    <row r="109" spans="1:4" ht="48.75" customHeight="1" x14ac:dyDescent="0.25">
      <c r="A109" s="92"/>
      <c r="B109" s="4" t="s">
        <v>4</v>
      </c>
      <c r="C109" s="2" t="s">
        <v>39</v>
      </c>
      <c r="D109" s="2" t="s">
        <v>2</v>
      </c>
    </row>
    <row r="110" spans="1:4" ht="114.75" customHeight="1" x14ac:dyDescent="0.25">
      <c r="A110" s="79" t="s">
        <v>174</v>
      </c>
      <c r="B110" s="80"/>
      <c r="C110" s="80"/>
      <c r="D110" s="81"/>
    </row>
    <row r="111" spans="1:4" ht="37.5" customHeight="1" x14ac:dyDescent="0.25">
      <c r="A111" s="2">
        <v>9</v>
      </c>
      <c r="B111" s="70" t="s">
        <v>261</v>
      </c>
      <c r="C111" s="73" t="s">
        <v>263</v>
      </c>
      <c r="D111" s="16"/>
    </row>
    <row r="112" spans="1:4" ht="21.75" customHeight="1" x14ac:dyDescent="0.25">
      <c r="A112" s="79" t="s">
        <v>262</v>
      </c>
      <c r="B112" s="80"/>
      <c r="C112" s="80"/>
      <c r="D112" s="81"/>
    </row>
    <row r="113" spans="1:4" ht="15.75" x14ac:dyDescent="0.25">
      <c r="A113" s="2">
        <v>10</v>
      </c>
      <c r="B113" s="3" t="s">
        <v>1</v>
      </c>
      <c r="C113" s="43">
        <v>15.6</v>
      </c>
      <c r="D113" s="2" t="s">
        <v>0</v>
      </c>
    </row>
    <row r="114" spans="1:4" ht="20.25" customHeight="1" x14ac:dyDescent="0.25">
      <c r="A114" s="99" t="s">
        <v>264</v>
      </c>
      <c r="B114" s="100"/>
      <c r="C114" s="100"/>
      <c r="D114" s="101"/>
    </row>
    <row r="115" spans="1:4" ht="92.25" customHeight="1" x14ac:dyDescent="0.25">
      <c r="A115" s="113">
        <v>11</v>
      </c>
      <c r="B115" s="103" t="s">
        <v>272</v>
      </c>
      <c r="C115" s="103"/>
      <c r="D115" s="103"/>
    </row>
    <row r="116" spans="1:4" ht="301.5" customHeight="1" x14ac:dyDescent="0.25">
      <c r="A116" s="113"/>
      <c r="B116" s="103" t="s">
        <v>265</v>
      </c>
      <c r="C116" s="103"/>
      <c r="D116" s="103"/>
    </row>
    <row r="117" spans="1:4" ht="64.5" customHeight="1" x14ac:dyDescent="0.25">
      <c r="A117" s="103" t="s">
        <v>151</v>
      </c>
      <c r="B117" s="103"/>
      <c r="C117" s="103"/>
      <c r="D117" s="103"/>
    </row>
  </sheetData>
  <mergeCells count="30">
    <mergeCell ref="A110:D110"/>
    <mergeCell ref="A87:D87"/>
    <mergeCell ref="A117:D117"/>
    <mergeCell ref="A115:A116"/>
    <mergeCell ref="B115:D115"/>
    <mergeCell ref="B116:D116"/>
    <mergeCell ref="A114:D114"/>
    <mergeCell ref="A112:D112"/>
    <mergeCell ref="A59:D59"/>
    <mergeCell ref="A89:A94"/>
    <mergeCell ref="A97:A101"/>
    <mergeCell ref="A104:A109"/>
    <mergeCell ref="A61:A86"/>
    <mergeCell ref="A95:D95"/>
    <mergeCell ref="A102:D102"/>
    <mergeCell ref="A28:A30"/>
    <mergeCell ref="A1:D1"/>
    <mergeCell ref="A2:D2"/>
    <mergeCell ref="A3:D3"/>
    <mergeCell ref="A11:A14"/>
    <mergeCell ref="A16:A19"/>
    <mergeCell ref="A26:D26"/>
    <mergeCell ref="A21:A25"/>
    <mergeCell ref="A32:A36"/>
    <mergeCell ref="A38:A39"/>
    <mergeCell ref="A41:A42"/>
    <mergeCell ref="A45:A49"/>
    <mergeCell ref="A52:A58"/>
    <mergeCell ref="A43:D43"/>
    <mergeCell ref="A50:D50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A1:N118"/>
  <sheetViews>
    <sheetView topLeftCell="A10" zoomScaleNormal="100" workbookViewId="0">
      <selection activeCell="C20" sqref="C20"/>
    </sheetView>
  </sheetViews>
  <sheetFormatPr defaultRowHeight="15" x14ac:dyDescent="0.25"/>
  <cols>
    <col min="1" max="1" width="9.140625" style="12"/>
    <col min="2" max="2" width="37.140625" style="12" customWidth="1"/>
    <col min="3" max="3" width="28.140625" style="13" customWidth="1"/>
    <col min="4" max="4" width="17.5703125" style="12" customWidth="1"/>
  </cols>
  <sheetData>
    <row r="1" spans="1:4" ht="18.75" x14ac:dyDescent="0.25">
      <c r="A1" s="82" t="s">
        <v>66</v>
      </c>
      <c r="B1" s="82"/>
      <c r="C1" s="82"/>
      <c r="D1" s="82"/>
    </row>
    <row r="2" spans="1:4" ht="18.75" x14ac:dyDescent="0.25">
      <c r="A2" s="82" t="s">
        <v>91</v>
      </c>
      <c r="B2" s="82"/>
      <c r="C2" s="82"/>
      <c r="D2" s="82"/>
    </row>
    <row r="3" spans="1:4" ht="15.75" x14ac:dyDescent="0.25">
      <c r="A3" s="83" t="s">
        <v>64</v>
      </c>
      <c r="B3" s="83"/>
      <c r="C3" s="83"/>
      <c r="D3" s="83"/>
    </row>
    <row r="4" spans="1:4" ht="15.75" x14ac:dyDescent="0.25">
      <c r="A4" s="11"/>
    </row>
    <row r="5" spans="1:4" ht="32.25" customHeight="1" x14ac:dyDescent="0.25">
      <c r="A5" s="2" t="s">
        <v>63</v>
      </c>
      <c r="B5" s="5" t="s">
        <v>62</v>
      </c>
      <c r="C5" s="5" t="s">
        <v>61</v>
      </c>
      <c r="D5" s="5" t="s">
        <v>60</v>
      </c>
    </row>
    <row r="6" spans="1:4" ht="15.75" x14ac:dyDescent="0.25">
      <c r="A6" s="2">
        <v>1</v>
      </c>
      <c r="B6" s="5" t="s">
        <v>59</v>
      </c>
      <c r="C6" s="2"/>
      <c r="D6" s="2" t="s">
        <v>58</v>
      </c>
    </row>
    <row r="7" spans="1:4" ht="31.5" x14ac:dyDescent="0.25">
      <c r="A7" s="9" t="s">
        <v>57</v>
      </c>
      <c r="B7" s="5" t="s">
        <v>56</v>
      </c>
      <c r="C7" s="2" t="s">
        <v>92</v>
      </c>
      <c r="D7" s="5"/>
    </row>
    <row r="8" spans="1:4" ht="15.75" x14ac:dyDescent="0.25">
      <c r="A8" s="9" t="s">
        <v>54</v>
      </c>
      <c r="B8" s="5" t="s">
        <v>53</v>
      </c>
      <c r="C8" s="2">
        <v>69</v>
      </c>
      <c r="D8" s="5"/>
    </row>
    <row r="9" spans="1:4" ht="15.75" x14ac:dyDescent="0.25">
      <c r="A9" s="9" t="s">
        <v>52</v>
      </c>
      <c r="B9" s="5" t="s">
        <v>51</v>
      </c>
      <c r="C9" s="2">
        <v>3.5</v>
      </c>
      <c r="D9" s="5"/>
    </row>
    <row r="10" spans="1:4" ht="49.5" customHeight="1" x14ac:dyDescent="0.25">
      <c r="A10" s="9" t="s">
        <v>50</v>
      </c>
      <c r="B10" s="5" t="s">
        <v>117</v>
      </c>
      <c r="C10" s="44">
        <f>SUM(C11:C14)</f>
        <v>427155</v>
      </c>
      <c r="D10" s="5"/>
    </row>
    <row r="11" spans="1:4" ht="15.75" x14ac:dyDescent="0.25">
      <c r="A11" s="84"/>
      <c r="B11" s="14" t="s">
        <v>67</v>
      </c>
      <c r="C11" s="43">
        <v>104984.2</v>
      </c>
      <c r="D11" s="5"/>
    </row>
    <row r="12" spans="1:4" ht="15.75" x14ac:dyDescent="0.25">
      <c r="A12" s="85"/>
      <c r="B12" s="14" t="s">
        <v>68</v>
      </c>
      <c r="C12" s="43">
        <v>151853.70000000001</v>
      </c>
      <c r="D12" s="5"/>
    </row>
    <row r="13" spans="1:4" ht="15.75" x14ac:dyDescent="0.25">
      <c r="A13" s="85"/>
      <c r="B13" s="14" t="s">
        <v>69</v>
      </c>
      <c r="C13" s="43">
        <v>35507.800000000003</v>
      </c>
      <c r="D13" s="5"/>
    </row>
    <row r="14" spans="1:4" ht="15.75" x14ac:dyDescent="0.25">
      <c r="A14" s="86"/>
      <c r="B14" s="14" t="s">
        <v>70</v>
      </c>
      <c r="C14" s="43">
        <v>134809.29999999999</v>
      </c>
      <c r="D14" s="5"/>
    </row>
    <row r="15" spans="1:4" ht="34.5" x14ac:dyDescent="0.25">
      <c r="A15" s="9" t="s">
        <v>49</v>
      </c>
      <c r="B15" s="5" t="s">
        <v>48</v>
      </c>
      <c r="C15" s="44">
        <f>SUM(C16:C19)</f>
        <v>50818.57</v>
      </c>
      <c r="D15" s="5"/>
    </row>
    <row r="16" spans="1:4" ht="15.75" x14ac:dyDescent="0.25">
      <c r="A16" s="84"/>
      <c r="B16" s="14" t="s">
        <v>67</v>
      </c>
      <c r="C16" s="43">
        <v>3795.8</v>
      </c>
      <c r="D16" s="5"/>
    </row>
    <row r="17" spans="1:4" ht="15.75" x14ac:dyDescent="0.25">
      <c r="A17" s="85"/>
      <c r="B17" s="14" t="s">
        <v>68</v>
      </c>
      <c r="C17" s="43">
        <v>16491.41</v>
      </c>
      <c r="D17" s="5"/>
    </row>
    <row r="18" spans="1:4" ht="15.75" x14ac:dyDescent="0.25">
      <c r="A18" s="85"/>
      <c r="B18" s="14" t="s">
        <v>69</v>
      </c>
      <c r="C18" s="43">
        <v>6766.57</v>
      </c>
      <c r="D18" s="5"/>
    </row>
    <row r="19" spans="1:4" ht="15.75" x14ac:dyDescent="0.25">
      <c r="A19" s="86"/>
      <c r="B19" s="14" t="s">
        <v>70</v>
      </c>
      <c r="C19" s="43">
        <v>23764.79</v>
      </c>
      <c r="D19" s="5"/>
    </row>
    <row r="20" spans="1:4" ht="50.25" x14ac:dyDescent="0.25">
      <c r="A20" s="9" t="s">
        <v>278</v>
      </c>
      <c r="B20" s="77" t="s">
        <v>280</v>
      </c>
      <c r="C20" s="44">
        <v>1.9</v>
      </c>
      <c r="D20" s="5"/>
    </row>
    <row r="21" spans="1:4" ht="15.75" x14ac:dyDescent="0.25">
      <c r="A21" s="84"/>
      <c r="B21" s="14" t="s">
        <v>73</v>
      </c>
      <c r="C21" s="33">
        <v>1.9</v>
      </c>
      <c r="D21" s="5"/>
    </row>
    <row r="22" spans="1:4" ht="15.75" x14ac:dyDescent="0.25">
      <c r="A22" s="85"/>
      <c r="B22" s="14" t="s">
        <v>74</v>
      </c>
      <c r="C22" s="33">
        <v>1.6</v>
      </c>
      <c r="D22" s="5"/>
    </row>
    <row r="23" spans="1:4" ht="15.75" x14ac:dyDescent="0.25">
      <c r="A23" s="85"/>
      <c r="B23" s="14" t="s">
        <v>282</v>
      </c>
      <c r="C23" s="33">
        <v>1.7</v>
      </c>
      <c r="D23" s="5"/>
    </row>
    <row r="24" spans="1:4" ht="15.75" x14ac:dyDescent="0.25">
      <c r="A24" s="85"/>
      <c r="B24" s="14" t="s">
        <v>75</v>
      </c>
      <c r="C24" s="33">
        <v>2.1</v>
      </c>
      <c r="D24" s="5"/>
    </row>
    <row r="25" spans="1:4" ht="15.75" x14ac:dyDescent="0.25">
      <c r="A25" s="85"/>
      <c r="B25" s="14" t="s">
        <v>76</v>
      </c>
      <c r="C25" s="33">
        <v>3.2</v>
      </c>
      <c r="D25" s="5"/>
    </row>
    <row r="26" spans="1:4" ht="15.75" x14ac:dyDescent="0.25">
      <c r="A26" s="86"/>
      <c r="B26" s="14" t="s">
        <v>281</v>
      </c>
      <c r="C26" s="33">
        <v>4.4000000000000004</v>
      </c>
      <c r="D26" s="5"/>
    </row>
    <row r="27" spans="1:4" ht="18" customHeight="1" x14ac:dyDescent="0.25">
      <c r="A27" s="96" t="s">
        <v>124</v>
      </c>
      <c r="B27" s="97"/>
      <c r="C27" s="97"/>
      <c r="D27" s="98"/>
    </row>
    <row r="28" spans="1:4" ht="18.75" customHeight="1" x14ac:dyDescent="0.25">
      <c r="A28" s="2">
        <v>2</v>
      </c>
      <c r="B28" s="5" t="s">
        <v>47</v>
      </c>
      <c r="C28" s="2"/>
      <c r="D28" s="2" t="s">
        <v>0</v>
      </c>
    </row>
    <row r="29" spans="1:4" ht="15.75" customHeight="1" x14ac:dyDescent="0.25">
      <c r="A29" s="93"/>
      <c r="B29" s="14" t="s">
        <v>71</v>
      </c>
      <c r="C29" s="24">
        <v>634.4</v>
      </c>
      <c r="D29" s="5"/>
    </row>
    <row r="30" spans="1:4" ht="15.75" customHeight="1" x14ac:dyDescent="0.25">
      <c r="A30" s="94"/>
      <c r="B30" s="14" t="s">
        <v>162</v>
      </c>
      <c r="C30" s="33">
        <v>488.48500000000001</v>
      </c>
      <c r="D30" s="5"/>
    </row>
    <row r="31" spans="1:4" ht="15.75" customHeight="1" x14ac:dyDescent="0.25">
      <c r="A31" s="95"/>
      <c r="B31" s="14" t="s">
        <v>72</v>
      </c>
      <c r="C31" s="34">
        <f>C30/C29</f>
        <v>0.76999527112232036</v>
      </c>
      <c r="D31" s="5"/>
    </row>
    <row r="32" spans="1:4" ht="34.5" x14ac:dyDescent="0.25">
      <c r="A32" s="9" t="s">
        <v>46</v>
      </c>
      <c r="B32" s="3" t="s">
        <v>119</v>
      </c>
      <c r="C32" s="37">
        <f>SUM(C33:C37)</f>
        <v>488.48500000000001</v>
      </c>
      <c r="D32" s="5"/>
    </row>
    <row r="33" spans="1:4" ht="15.75" customHeight="1" x14ac:dyDescent="0.25">
      <c r="A33" s="93"/>
      <c r="B33" s="14" t="s">
        <v>73</v>
      </c>
      <c r="C33" s="38">
        <v>44.607999999999997</v>
      </c>
      <c r="D33" s="5"/>
    </row>
    <row r="34" spans="1:4" ht="15.75" customHeight="1" x14ac:dyDescent="0.25">
      <c r="A34" s="94"/>
      <c r="B34" s="14" t="s">
        <v>74</v>
      </c>
      <c r="C34" s="38">
        <v>258.423</v>
      </c>
      <c r="D34" s="5"/>
    </row>
    <row r="35" spans="1:4" ht="15.75" customHeight="1" x14ac:dyDescent="0.25">
      <c r="A35" s="94"/>
      <c r="B35" s="14" t="s">
        <v>75</v>
      </c>
      <c r="C35" s="38">
        <v>114.432</v>
      </c>
      <c r="D35" s="5"/>
    </row>
    <row r="36" spans="1:4" ht="15.75" customHeight="1" x14ac:dyDescent="0.25">
      <c r="A36" s="94"/>
      <c r="B36" s="14" t="s">
        <v>76</v>
      </c>
      <c r="C36" s="38">
        <v>71.013999999999996</v>
      </c>
      <c r="D36" s="5"/>
    </row>
    <row r="37" spans="1:4" ht="15.75" customHeight="1" x14ac:dyDescent="0.25">
      <c r="A37" s="95"/>
      <c r="B37" s="14" t="s">
        <v>77</v>
      </c>
      <c r="C37" s="38">
        <v>8.0000000000000002E-3</v>
      </c>
      <c r="D37" s="5"/>
    </row>
    <row r="38" spans="1:4" ht="34.5" customHeight="1" x14ac:dyDescent="0.25">
      <c r="A38" s="9" t="s">
        <v>44</v>
      </c>
      <c r="B38" s="3" t="s">
        <v>43</v>
      </c>
      <c r="C38" s="2"/>
      <c r="D38" s="5"/>
    </row>
    <row r="39" spans="1:4" ht="15.75" x14ac:dyDescent="0.25">
      <c r="A39" s="93"/>
      <c r="B39" s="14" t="s">
        <v>71</v>
      </c>
      <c r="C39" s="24">
        <v>561</v>
      </c>
      <c r="D39" s="5"/>
    </row>
    <row r="40" spans="1:4" ht="15.75" x14ac:dyDescent="0.25">
      <c r="A40" s="95"/>
      <c r="B40" s="14" t="s">
        <v>78</v>
      </c>
      <c r="C40" s="38">
        <v>481.71199999999999</v>
      </c>
      <c r="D40" s="5"/>
    </row>
    <row r="41" spans="1:4" ht="31.5" x14ac:dyDescent="0.25">
      <c r="A41" s="9" t="s">
        <v>42</v>
      </c>
      <c r="B41" s="6" t="s">
        <v>41</v>
      </c>
      <c r="C41" s="44"/>
      <c r="D41" s="5"/>
    </row>
    <row r="42" spans="1:4" ht="15.75" x14ac:dyDescent="0.25">
      <c r="A42" s="93"/>
      <c r="B42" s="14" t="s">
        <v>71</v>
      </c>
      <c r="C42" s="46">
        <v>73.400000000000006</v>
      </c>
      <c r="D42" s="5"/>
    </row>
    <row r="43" spans="1:4" ht="15.75" x14ac:dyDescent="0.25">
      <c r="A43" s="95"/>
      <c r="B43" s="14" t="s">
        <v>78</v>
      </c>
      <c r="C43" s="38">
        <v>6.7729999999999997</v>
      </c>
      <c r="D43" s="5"/>
    </row>
    <row r="44" spans="1:4" ht="33.75" customHeight="1" x14ac:dyDescent="0.25">
      <c r="A44" s="99" t="s">
        <v>225</v>
      </c>
      <c r="B44" s="100"/>
      <c r="C44" s="100"/>
      <c r="D44" s="101"/>
    </row>
    <row r="45" spans="1:4" ht="31.5" x14ac:dyDescent="0.25">
      <c r="A45" s="2">
        <v>3</v>
      </c>
      <c r="B45" s="3" t="s">
        <v>40</v>
      </c>
      <c r="C45" s="43" t="s">
        <v>163</v>
      </c>
      <c r="D45" s="2" t="s">
        <v>0</v>
      </c>
    </row>
    <row r="46" spans="1:4" ht="15.75" x14ac:dyDescent="0.25">
      <c r="A46" s="93"/>
      <c r="B46" s="14" t="s">
        <v>79</v>
      </c>
      <c r="C46" s="37" t="s">
        <v>229</v>
      </c>
      <c r="D46" s="5"/>
    </row>
    <row r="47" spans="1:4" ht="15.75" x14ac:dyDescent="0.25">
      <c r="A47" s="94"/>
      <c r="B47" s="14" t="s">
        <v>80</v>
      </c>
      <c r="C47" s="38" t="s">
        <v>227</v>
      </c>
      <c r="D47" s="5"/>
    </row>
    <row r="48" spans="1:4" ht="31.5" x14ac:dyDescent="0.25">
      <c r="A48" s="94"/>
      <c r="B48" s="14" t="s">
        <v>81</v>
      </c>
      <c r="C48" s="38" t="s">
        <v>228</v>
      </c>
      <c r="D48" s="5"/>
    </row>
    <row r="49" spans="1:4" ht="15.75" x14ac:dyDescent="0.25">
      <c r="A49" s="94"/>
      <c r="B49" s="14" t="s">
        <v>82</v>
      </c>
      <c r="C49" s="40" t="s">
        <v>230</v>
      </c>
      <c r="D49" s="5"/>
    </row>
    <row r="50" spans="1:4" ht="15.75" x14ac:dyDescent="0.25">
      <c r="A50" s="95"/>
      <c r="B50" s="14" t="s">
        <v>83</v>
      </c>
      <c r="C50" s="40" t="s">
        <v>231</v>
      </c>
      <c r="D50" s="5"/>
    </row>
    <row r="51" spans="1:4" ht="32.25" customHeight="1" x14ac:dyDescent="0.25">
      <c r="A51" s="79" t="s">
        <v>120</v>
      </c>
      <c r="B51" s="80"/>
      <c r="C51" s="80"/>
      <c r="D51" s="81"/>
    </row>
    <row r="52" spans="1:4" ht="47.25" x14ac:dyDescent="0.25">
      <c r="A52" s="2">
        <v>4</v>
      </c>
      <c r="B52" s="52" t="s">
        <v>259</v>
      </c>
      <c r="C52" s="2"/>
      <c r="D52" s="2" t="s">
        <v>0</v>
      </c>
    </row>
    <row r="53" spans="1:4" ht="15.75" customHeight="1" x14ac:dyDescent="0.25">
      <c r="A53" s="104"/>
      <c r="B53" s="48" t="s">
        <v>84</v>
      </c>
      <c r="C53" s="37" t="s">
        <v>239</v>
      </c>
      <c r="D53" s="35"/>
    </row>
    <row r="54" spans="1:4" ht="15.75" customHeight="1" x14ac:dyDescent="0.25">
      <c r="A54" s="105"/>
      <c r="B54" s="48" t="s">
        <v>85</v>
      </c>
      <c r="C54" s="38" t="s">
        <v>238</v>
      </c>
      <c r="D54" s="35"/>
    </row>
    <row r="55" spans="1:4" ht="15.75" customHeight="1" x14ac:dyDescent="0.25">
      <c r="A55" s="105"/>
      <c r="B55" s="48" t="s">
        <v>144</v>
      </c>
      <c r="C55" s="38" t="s">
        <v>237</v>
      </c>
      <c r="D55" s="35"/>
    </row>
    <row r="56" spans="1:4" ht="15.75" customHeight="1" x14ac:dyDescent="0.25">
      <c r="A56" s="105"/>
      <c r="B56" s="48" t="s">
        <v>145</v>
      </c>
      <c r="C56" s="38" t="s">
        <v>236</v>
      </c>
      <c r="D56" s="35"/>
    </row>
    <row r="57" spans="1:4" ht="15.75" customHeight="1" x14ac:dyDescent="0.25">
      <c r="A57" s="105"/>
      <c r="B57" s="48" t="s">
        <v>146</v>
      </c>
      <c r="C57" s="38" t="s">
        <v>147</v>
      </c>
      <c r="D57" s="35"/>
    </row>
    <row r="58" spans="1:4" ht="15.75" customHeight="1" x14ac:dyDescent="0.25">
      <c r="A58" s="105"/>
      <c r="B58" s="48" t="s">
        <v>86</v>
      </c>
      <c r="C58" s="38" t="s">
        <v>235</v>
      </c>
      <c r="D58" s="35"/>
    </row>
    <row r="59" spans="1:4" ht="31.5" x14ac:dyDescent="0.25">
      <c r="A59" s="106"/>
      <c r="B59" s="48" t="s">
        <v>87</v>
      </c>
      <c r="C59" s="38" t="s">
        <v>234</v>
      </c>
      <c r="D59" s="35"/>
    </row>
    <row r="60" spans="1:4" ht="19.5" customHeight="1" x14ac:dyDescent="0.25">
      <c r="A60" s="99" t="s">
        <v>122</v>
      </c>
      <c r="B60" s="100"/>
      <c r="C60" s="100"/>
      <c r="D60" s="101"/>
    </row>
    <row r="61" spans="1:4" ht="31.5" x14ac:dyDescent="0.25">
      <c r="A61" s="2">
        <v>5</v>
      </c>
      <c r="B61" s="10" t="s">
        <v>38</v>
      </c>
      <c r="C61" s="2"/>
      <c r="D61" s="2" t="s">
        <v>0</v>
      </c>
    </row>
    <row r="62" spans="1:4" ht="15.75" x14ac:dyDescent="0.25">
      <c r="A62" s="93"/>
      <c r="B62" s="4" t="s">
        <v>37</v>
      </c>
      <c r="C62" s="18">
        <f>C63+C70+C75+C86+C87+C72</f>
        <v>97948.900000000009</v>
      </c>
      <c r="D62" s="5"/>
    </row>
    <row r="63" spans="1:4" ht="83.25" customHeight="1" x14ac:dyDescent="0.25">
      <c r="A63" s="94"/>
      <c r="B63" s="1" t="s">
        <v>36</v>
      </c>
      <c r="C63" s="28">
        <f>SUM(C64:C69)</f>
        <v>18221.8</v>
      </c>
      <c r="D63" s="5"/>
    </row>
    <row r="64" spans="1:4" ht="15.75" customHeight="1" x14ac:dyDescent="0.25">
      <c r="A64" s="94"/>
      <c r="B64" s="1" t="s">
        <v>35</v>
      </c>
      <c r="C64" s="18"/>
      <c r="D64" s="2"/>
    </row>
    <row r="65" spans="1:4" ht="15.75" customHeight="1" x14ac:dyDescent="0.25">
      <c r="A65" s="94"/>
      <c r="B65" s="4" t="s">
        <v>116</v>
      </c>
      <c r="C65" s="18"/>
      <c r="D65" s="5"/>
    </row>
    <row r="66" spans="1:4" ht="15.75" customHeight="1" x14ac:dyDescent="0.25">
      <c r="A66" s="94"/>
      <c r="B66" s="4" t="s">
        <v>34</v>
      </c>
      <c r="C66" s="18"/>
      <c r="D66" s="5"/>
    </row>
    <row r="67" spans="1:4" ht="15.75" customHeight="1" x14ac:dyDescent="0.25">
      <c r="A67" s="94"/>
      <c r="B67" s="4" t="s">
        <v>33</v>
      </c>
      <c r="C67" s="18"/>
      <c r="D67" s="5"/>
    </row>
    <row r="68" spans="1:4" ht="47.25" customHeight="1" x14ac:dyDescent="0.25">
      <c r="A68" s="94"/>
      <c r="B68" s="4" t="s">
        <v>113</v>
      </c>
      <c r="C68" s="18">
        <f>446.5</f>
        <v>446.5</v>
      </c>
      <c r="D68" s="5"/>
    </row>
    <row r="69" spans="1:4" ht="32.25" customHeight="1" x14ac:dyDescent="0.25">
      <c r="A69" s="94"/>
      <c r="B69" s="4" t="s">
        <v>114</v>
      </c>
      <c r="C69" s="18">
        <v>17775.3</v>
      </c>
      <c r="D69" s="5"/>
    </row>
    <row r="70" spans="1:4" ht="60.75" customHeight="1" x14ac:dyDescent="0.25">
      <c r="A70" s="94"/>
      <c r="B70" s="1" t="s">
        <v>32</v>
      </c>
      <c r="C70" s="28">
        <f>C71</f>
        <v>10669</v>
      </c>
      <c r="D70" s="5"/>
    </row>
    <row r="71" spans="1:4" ht="31.5" x14ac:dyDescent="0.25">
      <c r="A71" s="94"/>
      <c r="B71" s="1" t="s">
        <v>150</v>
      </c>
      <c r="C71" s="18">
        <v>10669</v>
      </c>
      <c r="D71" s="5"/>
    </row>
    <row r="72" spans="1:4" ht="67.5" customHeight="1" x14ac:dyDescent="0.25">
      <c r="A72" s="94"/>
      <c r="B72" s="4" t="s">
        <v>115</v>
      </c>
      <c r="C72" s="28">
        <f>C74</f>
        <v>5</v>
      </c>
      <c r="D72" s="4"/>
    </row>
    <row r="73" spans="1:4" ht="15.75" x14ac:dyDescent="0.25">
      <c r="A73" s="94"/>
      <c r="B73" s="7" t="s">
        <v>31</v>
      </c>
      <c r="C73" s="18"/>
      <c r="D73" s="4"/>
    </row>
    <row r="74" spans="1:4" ht="66.75" customHeight="1" x14ac:dyDescent="0.25">
      <c r="A74" s="94"/>
      <c r="B74" s="4" t="s">
        <v>30</v>
      </c>
      <c r="C74" s="23">
        <v>5</v>
      </c>
      <c r="D74" s="4"/>
    </row>
    <row r="75" spans="1:4" ht="48.75" customHeight="1" x14ac:dyDescent="0.25">
      <c r="A75" s="94"/>
      <c r="B75" s="4" t="s">
        <v>29</v>
      </c>
      <c r="C75" s="25">
        <f>C76+C81</f>
        <v>68225</v>
      </c>
      <c r="D75" s="4"/>
    </row>
    <row r="76" spans="1:4" ht="15.75" x14ac:dyDescent="0.25">
      <c r="A76" s="94"/>
      <c r="B76" s="6" t="s">
        <v>28</v>
      </c>
      <c r="C76" s="23">
        <f>C77+C78+C79+C80</f>
        <v>68225</v>
      </c>
      <c r="D76" s="6"/>
    </row>
    <row r="77" spans="1:4" ht="17.25" customHeight="1" x14ac:dyDescent="0.25">
      <c r="A77" s="94"/>
      <c r="B77" s="4" t="s">
        <v>27</v>
      </c>
      <c r="C77" s="23">
        <v>37444</v>
      </c>
      <c r="D77" s="4"/>
    </row>
    <row r="78" spans="1:4" ht="17.25" customHeight="1" x14ac:dyDescent="0.25">
      <c r="A78" s="94"/>
      <c r="B78" s="4" t="s">
        <v>26</v>
      </c>
      <c r="C78" s="23">
        <v>20843</v>
      </c>
      <c r="D78" s="4"/>
    </row>
    <row r="79" spans="1:4" ht="61.5" customHeight="1" x14ac:dyDescent="0.25">
      <c r="A79" s="94"/>
      <c r="B79" s="4" t="s">
        <v>112</v>
      </c>
      <c r="C79" s="23">
        <v>4296</v>
      </c>
      <c r="D79" s="4"/>
    </row>
    <row r="80" spans="1:4" ht="45.75" customHeight="1" x14ac:dyDescent="0.25">
      <c r="A80" s="94"/>
      <c r="B80" s="4" t="s">
        <v>100</v>
      </c>
      <c r="C80" s="23">
        <v>5642</v>
      </c>
      <c r="D80" s="4"/>
    </row>
    <row r="81" spans="1:14" ht="15.75" x14ac:dyDescent="0.25">
      <c r="A81" s="94"/>
      <c r="B81" s="6" t="s">
        <v>25</v>
      </c>
      <c r="C81" s="23">
        <f>C82+C83+C84+C85</f>
        <v>0</v>
      </c>
      <c r="D81" s="6"/>
    </row>
    <row r="82" spans="1:14" ht="27" customHeight="1" x14ac:dyDescent="0.25">
      <c r="A82" s="94"/>
      <c r="B82" s="6" t="s">
        <v>24</v>
      </c>
      <c r="C82" s="23"/>
      <c r="D82" s="6"/>
    </row>
    <row r="83" spans="1:14" ht="19.5" customHeight="1" x14ac:dyDescent="0.25">
      <c r="A83" s="94"/>
      <c r="B83" s="6" t="s">
        <v>23</v>
      </c>
      <c r="C83" s="23"/>
      <c r="D83" s="6"/>
    </row>
    <row r="84" spans="1:14" ht="28.5" customHeight="1" x14ac:dyDescent="0.25">
      <c r="A84" s="94"/>
      <c r="B84" s="6" t="s">
        <v>22</v>
      </c>
      <c r="C84" s="23"/>
      <c r="D84" s="6"/>
    </row>
    <row r="85" spans="1:14" ht="93" customHeight="1" x14ac:dyDescent="0.25">
      <c r="A85" s="94"/>
      <c r="B85" s="6" t="s">
        <v>21</v>
      </c>
      <c r="C85" s="23"/>
      <c r="D85" s="6"/>
    </row>
    <row r="86" spans="1:14" ht="63.75" customHeight="1" x14ac:dyDescent="0.25">
      <c r="A86" s="94"/>
      <c r="B86" s="4" t="s">
        <v>20</v>
      </c>
      <c r="C86" s="25">
        <v>826.5</v>
      </c>
      <c r="D86" s="4"/>
      <c r="N86" s="58"/>
    </row>
    <row r="87" spans="1:14" ht="67.5" customHeight="1" x14ac:dyDescent="0.25">
      <c r="A87" s="95"/>
      <c r="B87" s="4" t="s">
        <v>19</v>
      </c>
      <c r="C87" s="25">
        <v>1.6</v>
      </c>
      <c r="D87" s="4"/>
    </row>
    <row r="88" spans="1:14" ht="96.75" customHeight="1" x14ac:dyDescent="0.25">
      <c r="A88" s="99" t="s">
        <v>226</v>
      </c>
      <c r="B88" s="100"/>
      <c r="C88" s="100"/>
      <c r="D88" s="101"/>
      <c r="E88" s="29"/>
    </row>
    <row r="89" spans="1:14" ht="35.25" customHeight="1" x14ac:dyDescent="0.25">
      <c r="A89" s="2">
        <v>6</v>
      </c>
      <c r="B89" s="52" t="s">
        <v>260</v>
      </c>
      <c r="C89" s="2"/>
      <c r="D89" s="2" t="s">
        <v>0</v>
      </c>
    </row>
    <row r="90" spans="1:14" ht="45.75" customHeight="1" x14ac:dyDescent="0.25">
      <c r="A90" s="93"/>
      <c r="B90" s="4" t="s">
        <v>18</v>
      </c>
      <c r="C90" s="41" t="s">
        <v>268</v>
      </c>
      <c r="D90" s="4"/>
    </row>
    <row r="91" spans="1:14" ht="33.75" customHeight="1" x14ac:dyDescent="0.25">
      <c r="A91" s="94"/>
      <c r="B91" s="4" t="s">
        <v>17</v>
      </c>
      <c r="C91" s="41" t="s">
        <v>39</v>
      </c>
      <c r="D91" s="4"/>
    </row>
    <row r="92" spans="1:14" ht="33.75" customHeight="1" x14ac:dyDescent="0.25">
      <c r="A92" s="94"/>
      <c r="B92" s="4" t="s">
        <v>139</v>
      </c>
      <c r="C92" s="41" t="s">
        <v>240</v>
      </c>
      <c r="D92" s="4"/>
    </row>
    <row r="93" spans="1:14" ht="33.75" customHeight="1" x14ac:dyDescent="0.25">
      <c r="A93" s="94"/>
      <c r="B93" s="4" t="s">
        <v>148</v>
      </c>
      <c r="C93" s="41" t="s">
        <v>241</v>
      </c>
      <c r="D93" s="4"/>
    </row>
    <row r="94" spans="1:14" ht="33.75" customHeight="1" x14ac:dyDescent="0.25">
      <c r="A94" s="94"/>
      <c r="B94" s="4" t="s">
        <v>16</v>
      </c>
      <c r="C94" s="55" t="s">
        <v>242</v>
      </c>
      <c r="D94" s="4"/>
    </row>
    <row r="95" spans="1:14" ht="33.75" customHeight="1" x14ac:dyDescent="0.25">
      <c r="A95" s="95"/>
      <c r="B95" s="4" t="s">
        <v>15</v>
      </c>
      <c r="C95" s="55" t="s">
        <v>243</v>
      </c>
      <c r="D95" s="4"/>
    </row>
    <row r="96" spans="1:14" ht="48" customHeight="1" x14ac:dyDescent="0.25">
      <c r="A96" s="79" t="s">
        <v>137</v>
      </c>
      <c r="B96" s="80"/>
      <c r="C96" s="80"/>
      <c r="D96" s="81"/>
    </row>
    <row r="97" spans="1:4" ht="31.5" customHeight="1" x14ac:dyDescent="0.25">
      <c r="A97" s="2">
        <v>7</v>
      </c>
      <c r="B97" s="6" t="s">
        <v>128</v>
      </c>
      <c r="C97" s="45">
        <f>SUM(C98:C102)</f>
        <v>80427.040000000008</v>
      </c>
      <c r="D97" s="2" t="s">
        <v>0</v>
      </c>
    </row>
    <row r="98" spans="1:4" ht="18.75" customHeight="1" x14ac:dyDescent="0.25">
      <c r="A98" s="90"/>
      <c r="B98" s="4" t="s">
        <v>14</v>
      </c>
      <c r="C98" s="45">
        <v>3137.36</v>
      </c>
      <c r="D98" s="16"/>
    </row>
    <row r="99" spans="1:4" ht="18.75" customHeight="1" x14ac:dyDescent="0.25">
      <c r="A99" s="91"/>
      <c r="B99" s="4" t="s">
        <v>13</v>
      </c>
      <c r="C99" s="38" t="s">
        <v>39</v>
      </c>
      <c r="D99" s="16"/>
    </row>
    <row r="100" spans="1:4" ht="18.75" customHeight="1" x14ac:dyDescent="0.25">
      <c r="A100" s="91"/>
      <c r="B100" s="4" t="s">
        <v>12</v>
      </c>
      <c r="C100" s="38">
        <v>69218.55</v>
      </c>
      <c r="D100" s="16"/>
    </row>
    <row r="101" spans="1:4" ht="18.75" customHeight="1" x14ac:dyDescent="0.25">
      <c r="A101" s="91"/>
      <c r="B101" s="4" t="s">
        <v>11</v>
      </c>
      <c r="C101" s="38">
        <v>3628.53</v>
      </c>
      <c r="D101" s="16"/>
    </row>
    <row r="102" spans="1:4" ht="30.75" customHeight="1" x14ac:dyDescent="0.25">
      <c r="A102" s="92"/>
      <c r="B102" s="4" t="s">
        <v>232</v>
      </c>
      <c r="C102" s="38">
        <v>4442.6000000000004</v>
      </c>
      <c r="D102" s="16"/>
    </row>
    <row r="103" spans="1:4" ht="30.75" customHeight="1" x14ac:dyDescent="0.25">
      <c r="A103" s="79" t="s">
        <v>233</v>
      </c>
      <c r="B103" s="80"/>
      <c r="C103" s="80"/>
      <c r="D103" s="81"/>
    </row>
    <row r="104" spans="1:4" ht="21.75" customHeight="1" x14ac:dyDescent="0.25">
      <c r="A104" s="2">
        <v>8</v>
      </c>
      <c r="B104" s="6" t="s">
        <v>9</v>
      </c>
      <c r="C104" s="5"/>
      <c r="D104" s="2" t="s">
        <v>0</v>
      </c>
    </row>
    <row r="105" spans="1:4" ht="29.25" customHeight="1" x14ac:dyDescent="0.25">
      <c r="A105" s="90"/>
      <c r="B105" s="4" t="s">
        <v>8</v>
      </c>
      <c r="C105" s="2" t="s">
        <v>39</v>
      </c>
      <c r="D105" s="17"/>
    </row>
    <row r="106" spans="1:4" ht="30" customHeight="1" x14ac:dyDescent="0.25">
      <c r="A106" s="91"/>
      <c r="B106" s="4" t="s">
        <v>7</v>
      </c>
      <c r="C106" s="2" t="s">
        <v>39</v>
      </c>
      <c r="D106" s="2" t="s">
        <v>0</v>
      </c>
    </row>
    <row r="107" spans="1:4" ht="157.5" x14ac:dyDescent="0.25">
      <c r="A107" s="91"/>
      <c r="B107" s="4" t="s">
        <v>6</v>
      </c>
      <c r="C107" s="43" t="s">
        <v>158</v>
      </c>
      <c r="D107" s="57" t="s">
        <v>5</v>
      </c>
    </row>
    <row r="108" spans="1:4" ht="173.25" x14ac:dyDescent="0.25">
      <c r="A108" s="91"/>
      <c r="B108" s="4" t="s">
        <v>160</v>
      </c>
      <c r="C108" s="43" t="s">
        <v>159</v>
      </c>
      <c r="D108" s="57" t="s">
        <v>5</v>
      </c>
    </row>
    <row r="109" spans="1:4" ht="126" x14ac:dyDescent="0.25">
      <c r="A109" s="91"/>
      <c r="B109" s="4" t="s">
        <v>161</v>
      </c>
      <c r="C109" s="43" t="s">
        <v>190</v>
      </c>
      <c r="D109" s="57" t="s">
        <v>5</v>
      </c>
    </row>
    <row r="110" spans="1:4" ht="48.75" customHeight="1" x14ac:dyDescent="0.25">
      <c r="A110" s="92"/>
      <c r="B110" s="4" t="s">
        <v>4</v>
      </c>
      <c r="C110" s="2" t="s">
        <v>39</v>
      </c>
      <c r="D110" s="2" t="s">
        <v>2</v>
      </c>
    </row>
    <row r="111" spans="1:4" ht="111.75" customHeight="1" x14ac:dyDescent="0.25">
      <c r="A111" s="79" t="s">
        <v>174</v>
      </c>
      <c r="B111" s="80"/>
      <c r="C111" s="80"/>
      <c r="D111" s="81"/>
    </row>
    <row r="112" spans="1:4" ht="36.75" customHeight="1" x14ac:dyDescent="0.25">
      <c r="A112" s="69">
        <v>9</v>
      </c>
      <c r="B112" s="70" t="s">
        <v>261</v>
      </c>
      <c r="C112" s="73" t="s">
        <v>263</v>
      </c>
      <c r="D112" s="16"/>
    </row>
    <row r="113" spans="1:4" ht="21" customHeight="1" x14ac:dyDescent="0.25">
      <c r="A113" s="79" t="s">
        <v>262</v>
      </c>
      <c r="B113" s="80"/>
      <c r="C113" s="80"/>
      <c r="D113" s="81"/>
    </row>
    <row r="114" spans="1:4" ht="24" customHeight="1" x14ac:dyDescent="0.25">
      <c r="A114" s="69">
        <v>10</v>
      </c>
      <c r="B114" s="3" t="s">
        <v>1</v>
      </c>
      <c r="C114" s="43">
        <v>15.6</v>
      </c>
      <c r="D114" s="69" t="s">
        <v>0</v>
      </c>
    </row>
    <row r="115" spans="1:4" ht="20.25" customHeight="1" x14ac:dyDescent="0.25">
      <c r="A115" s="99" t="s">
        <v>264</v>
      </c>
      <c r="B115" s="100"/>
      <c r="C115" s="100"/>
      <c r="D115" s="101"/>
    </row>
    <row r="116" spans="1:4" ht="90.75" customHeight="1" x14ac:dyDescent="0.25">
      <c r="A116" s="113">
        <v>11</v>
      </c>
      <c r="B116" s="103" t="s">
        <v>273</v>
      </c>
      <c r="C116" s="103"/>
      <c r="D116" s="103"/>
    </row>
    <row r="117" spans="1:4" ht="306" customHeight="1" x14ac:dyDescent="0.25">
      <c r="A117" s="113"/>
      <c r="B117" s="103" t="s">
        <v>265</v>
      </c>
      <c r="C117" s="103"/>
      <c r="D117" s="103"/>
    </row>
    <row r="118" spans="1:4" ht="62.25" customHeight="1" x14ac:dyDescent="0.25">
      <c r="A118" s="103" t="s">
        <v>151</v>
      </c>
      <c r="B118" s="103"/>
      <c r="C118" s="103"/>
      <c r="D118" s="103"/>
    </row>
  </sheetData>
  <mergeCells count="30">
    <mergeCell ref="A33:A37"/>
    <mergeCell ref="A39:A40"/>
    <mergeCell ref="A42:A43"/>
    <mergeCell ref="A46:A50"/>
    <mergeCell ref="A53:A59"/>
    <mergeCell ref="A44:D44"/>
    <mergeCell ref="A29:A31"/>
    <mergeCell ref="A1:D1"/>
    <mergeCell ref="A2:D2"/>
    <mergeCell ref="A3:D3"/>
    <mergeCell ref="A11:A14"/>
    <mergeCell ref="A16:A19"/>
    <mergeCell ref="A27:D27"/>
    <mergeCell ref="A21:A26"/>
    <mergeCell ref="A113:D113"/>
    <mergeCell ref="A51:D51"/>
    <mergeCell ref="A90:A95"/>
    <mergeCell ref="A98:A102"/>
    <mergeCell ref="A105:A110"/>
    <mergeCell ref="A62:A87"/>
    <mergeCell ref="A96:D96"/>
    <mergeCell ref="A111:D111"/>
    <mergeCell ref="A103:D103"/>
    <mergeCell ref="A60:D60"/>
    <mergeCell ref="A88:D88"/>
    <mergeCell ref="A116:A117"/>
    <mergeCell ref="B116:D116"/>
    <mergeCell ref="B117:D117"/>
    <mergeCell ref="A118:D118"/>
    <mergeCell ref="A115:D11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E119"/>
  <sheetViews>
    <sheetView topLeftCell="A13" zoomScaleNormal="100" workbookViewId="0">
      <selection activeCell="C20" sqref="C20"/>
    </sheetView>
  </sheetViews>
  <sheetFormatPr defaultRowHeight="15" x14ac:dyDescent="0.25"/>
  <cols>
    <col min="1" max="1" width="9.140625" style="12"/>
    <col min="2" max="2" width="37.140625" style="12" customWidth="1"/>
    <col min="3" max="3" width="28.140625" style="13" customWidth="1"/>
    <col min="4" max="4" width="17.5703125" style="12" customWidth="1"/>
  </cols>
  <sheetData>
    <row r="1" spans="1:4" ht="18.75" x14ac:dyDescent="0.25">
      <c r="A1" s="82" t="s">
        <v>66</v>
      </c>
      <c r="B1" s="82"/>
      <c r="C1" s="82"/>
      <c r="D1" s="82"/>
    </row>
    <row r="2" spans="1:4" ht="18.75" x14ac:dyDescent="0.25">
      <c r="A2" s="82" t="s">
        <v>95</v>
      </c>
      <c r="B2" s="82"/>
      <c r="C2" s="82"/>
      <c r="D2" s="82"/>
    </row>
    <row r="3" spans="1:4" ht="15.75" x14ac:dyDescent="0.25">
      <c r="A3" s="83" t="s">
        <v>64</v>
      </c>
      <c r="B3" s="83"/>
      <c r="C3" s="83"/>
      <c r="D3" s="83"/>
    </row>
    <row r="4" spans="1:4" ht="15.75" x14ac:dyDescent="0.25">
      <c r="A4" s="11"/>
    </row>
    <row r="5" spans="1:4" ht="32.25" customHeight="1" x14ac:dyDescent="0.25">
      <c r="A5" s="2" t="s">
        <v>63</v>
      </c>
      <c r="B5" s="5" t="s">
        <v>62</v>
      </c>
      <c r="C5" s="5" t="s">
        <v>61</v>
      </c>
      <c r="D5" s="5" t="s">
        <v>60</v>
      </c>
    </row>
    <row r="6" spans="1:4" ht="15.75" x14ac:dyDescent="0.25">
      <c r="A6" s="2">
        <v>1</v>
      </c>
      <c r="B6" s="5" t="s">
        <v>59</v>
      </c>
      <c r="C6" s="2"/>
      <c r="D6" s="2" t="s">
        <v>58</v>
      </c>
    </row>
    <row r="7" spans="1:4" ht="15.75" x14ac:dyDescent="0.25">
      <c r="A7" s="9" t="s">
        <v>57</v>
      </c>
      <c r="B7" s="5" t="s">
        <v>56</v>
      </c>
      <c r="C7" s="2" t="s">
        <v>96</v>
      </c>
      <c r="D7" s="5"/>
    </row>
    <row r="8" spans="1:4" ht="15.75" x14ac:dyDescent="0.25">
      <c r="A8" s="9" t="s">
        <v>54</v>
      </c>
      <c r="B8" s="5" t="s">
        <v>53</v>
      </c>
      <c r="C8" s="2">
        <v>62</v>
      </c>
      <c r="D8" s="5"/>
    </row>
    <row r="9" spans="1:4" ht="15.75" x14ac:dyDescent="0.25">
      <c r="A9" s="9" t="s">
        <v>52</v>
      </c>
      <c r="B9" s="5" t="s">
        <v>51</v>
      </c>
      <c r="C9" s="2">
        <v>3</v>
      </c>
      <c r="D9" s="5"/>
    </row>
    <row r="10" spans="1:4" ht="48" customHeight="1" x14ac:dyDescent="0.25">
      <c r="A10" s="9" t="s">
        <v>50</v>
      </c>
      <c r="B10" s="5" t="s">
        <v>117</v>
      </c>
      <c r="C10" s="5">
        <f>SUM(C11:C14)</f>
        <v>120543.6</v>
      </c>
      <c r="D10" s="5"/>
    </row>
    <row r="11" spans="1:4" ht="15.75" x14ac:dyDescent="0.25">
      <c r="A11" s="84"/>
      <c r="B11" s="14" t="s">
        <v>67</v>
      </c>
      <c r="C11" s="2">
        <f>85+31685.7</f>
        <v>31770.7</v>
      </c>
      <c r="D11" s="5"/>
    </row>
    <row r="12" spans="1:4" ht="15.75" x14ac:dyDescent="0.25">
      <c r="A12" s="85"/>
      <c r="B12" s="14" t="s">
        <v>68</v>
      </c>
      <c r="C12" s="2">
        <f>216+38921.9</f>
        <v>39137.9</v>
      </c>
      <c r="D12" s="5"/>
    </row>
    <row r="13" spans="1:4" ht="15.75" x14ac:dyDescent="0.25">
      <c r="A13" s="85"/>
      <c r="B13" s="14" t="s">
        <v>69</v>
      </c>
      <c r="C13" s="2">
        <f>135+8923.3</f>
        <v>9058.2999999999993</v>
      </c>
      <c r="D13" s="5"/>
    </row>
    <row r="14" spans="1:4" ht="15.75" x14ac:dyDescent="0.25">
      <c r="A14" s="86"/>
      <c r="B14" s="14" t="s">
        <v>70</v>
      </c>
      <c r="C14" s="2">
        <f>357+40219.7</f>
        <v>40576.699999999997</v>
      </c>
      <c r="D14" s="5"/>
    </row>
    <row r="15" spans="1:4" ht="34.5" x14ac:dyDescent="0.25">
      <c r="A15" s="9" t="s">
        <v>49</v>
      </c>
      <c r="B15" s="5" t="s">
        <v>48</v>
      </c>
      <c r="C15" s="5">
        <f>SUM(C16:C19)</f>
        <v>16126.5</v>
      </c>
      <c r="D15" s="5"/>
    </row>
    <row r="16" spans="1:4" ht="15.75" x14ac:dyDescent="0.25">
      <c r="A16" s="84"/>
      <c r="B16" s="14" t="s">
        <v>67</v>
      </c>
      <c r="C16" s="2">
        <f>3.5+1261.1</f>
        <v>1264.5999999999999</v>
      </c>
      <c r="D16" s="5"/>
    </row>
    <row r="17" spans="1:4" ht="15.75" x14ac:dyDescent="0.25">
      <c r="A17" s="85"/>
      <c r="B17" s="14" t="s">
        <v>68</v>
      </c>
      <c r="C17" s="2">
        <f>30+4553.7</f>
        <v>4583.7</v>
      </c>
      <c r="D17" s="5"/>
    </row>
    <row r="18" spans="1:4" ht="15.75" x14ac:dyDescent="0.25">
      <c r="A18" s="85"/>
      <c r="B18" s="14" t="s">
        <v>69</v>
      </c>
      <c r="C18" s="2">
        <f>41.8+1825.5</f>
        <v>1867.3</v>
      </c>
      <c r="D18" s="5"/>
    </row>
    <row r="19" spans="1:4" ht="15.75" x14ac:dyDescent="0.25">
      <c r="A19" s="86"/>
      <c r="B19" s="14" t="s">
        <v>70</v>
      </c>
      <c r="C19" s="2">
        <f>83+8327.9</f>
        <v>8410.9</v>
      </c>
      <c r="D19" s="5"/>
    </row>
    <row r="20" spans="1:4" ht="50.25" x14ac:dyDescent="0.25">
      <c r="A20" s="9" t="s">
        <v>278</v>
      </c>
      <c r="B20" s="77" t="s">
        <v>280</v>
      </c>
      <c r="C20" s="126">
        <v>2</v>
      </c>
      <c r="D20" s="5"/>
    </row>
    <row r="21" spans="1:4" ht="15.75" x14ac:dyDescent="0.25">
      <c r="A21" s="84"/>
      <c r="B21" s="14" t="s">
        <v>73</v>
      </c>
      <c r="C21" s="33">
        <v>2.1</v>
      </c>
      <c r="D21" s="5"/>
    </row>
    <row r="22" spans="1:4" ht="15.75" x14ac:dyDescent="0.25">
      <c r="A22" s="85"/>
      <c r="B22" s="14" t="s">
        <v>74</v>
      </c>
      <c r="C22" s="33">
        <v>1.6</v>
      </c>
      <c r="D22" s="5"/>
    </row>
    <row r="23" spans="1:4" ht="15.75" x14ac:dyDescent="0.25">
      <c r="A23" s="85"/>
      <c r="B23" s="14" t="s">
        <v>75</v>
      </c>
      <c r="C23" s="33">
        <v>2.4</v>
      </c>
      <c r="D23" s="5"/>
    </row>
    <row r="24" spans="1:4" ht="15.75" x14ac:dyDescent="0.25">
      <c r="A24" s="85"/>
      <c r="B24" s="14" t="s">
        <v>76</v>
      </c>
      <c r="C24" s="33">
        <v>2.7</v>
      </c>
      <c r="D24" s="5"/>
    </row>
    <row r="25" spans="1:4" ht="15.75" x14ac:dyDescent="0.25">
      <c r="A25" s="86"/>
      <c r="B25" s="14" t="s">
        <v>281</v>
      </c>
      <c r="C25" s="33">
        <v>2.2000000000000002</v>
      </c>
      <c r="D25" s="5"/>
    </row>
    <row r="26" spans="1:4" ht="17.25" customHeight="1" x14ac:dyDescent="0.25">
      <c r="A26" s="110" t="s">
        <v>124</v>
      </c>
      <c r="B26" s="111"/>
      <c r="C26" s="111"/>
      <c r="D26" s="112"/>
    </row>
    <row r="27" spans="1:4" ht="30.75" customHeight="1" x14ac:dyDescent="0.25">
      <c r="A27" s="2">
        <v>2</v>
      </c>
      <c r="B27" s="5" t="s">
        <v>47</v>
      </c>
      <c r="C27" s="2"/>
      <c r="D27" s="2" t="s">
        <v>0</v>
      </c>
    </row>
    <row r="28" spans="1:4" ht="15.75" customHeight="1" x14ac:dyDescent="0.25">
      <c r="A28" s="93"/>
      <c r="B28" s="14" t="s">
        <v>71</v>
      </c>
      <c r="C28" s="24">
        <v>220.69</v>
      </c>
      <c r="D28" s="5"/>
    </row>
    <row r="29" spans="1:4" ht="15.75" customHeight="1" x14ac:dyDescent="0.25">
      <c r="A29" s="94"/>
      <c r="B29" s="71" t="s">
        <v>162</v>
      </c>
      <c r="C29" s="38">
        <v>144.32599999999999</v>
      </c>
      <c r="D29" s="5"/>
    </row>
    <row r="30" spans="1:4" ht="15.75" customHeight="1" x14ac:dyDescent="0.25">
      <c r="A30" s="95"/>
      <c r="B30" s="14" t="s">
        <v>72</v>
      </c>
      <c r="C30" s="34">
        <f>C29/C28</f>
        <v>0.65397616566224115</v>
      </c>
      <c r="D30" s="5"/>
    </row>
    <row r="31" spans="1:4" ht="34.5" x14ac:dyDescent="0.25">
      <c r="A31" s="9" t="s">
        <v>46</v>
      </c>
      <c r="B31" s="3" t="s">
        <v>119</v>
      </c>
      <c r="C31" s="42">
        <f>SUM(C32:C36)</f>
        <v>144.32600000000002</v>
      </c>
      <c r="D31" s="5"/>
    </row>
    <row r="32" spans="1:4" ht="15.75" customHeight="1" x14ac:dyDescent="0.25">
      <c r="A32" s="93"/>
      <c r="B32" s="14" t="s">
        <v>73</v>
      </c>
      <c r="C32" s="38">
        <v>39.415999999999997</v>
      </c>
      <c r="D32" s="5"/>
    </row>
    <row r="33" spans="1:4" ht="15.75" customHeight="1" x14ac:dyDescent="0.25">
      <c r="A33" s="94"/>
      <c r="B33" s="14" t="s">
        <v>74</v>
      </c>
      <c r="C33" s="38">
        <v>27.111000000000001</v>
      </c>
      <c r="D33" s="5"/>
    </row>
    <row r="34" spans="1:4" ht="15.75" customHeight="1" x14ac:dyDescent="0.25">
      <c r="A34" s="94"/>
      <c r="B34" s="14" t="s">
        <v>75</v>
      </c>
      <c r="C34" s="39">
        <v>46.319000000000003</v>
      </c>
      <c r="D34" s="5"/>
    </row>
    <row r="35" spans="1:4" ht="15.75" customHeight="1" x14ac:dyDescent="0.25">
      <c r="A35" s="94"/>
      <c r="B35" s="14" t="s">
        <v>76</v>
      </c>
      <c r="C35" s="38">
        <v>30.908000000000001</v>
      </c>
      <c r="D35" s="5"/>
    </row>
    <row r="36" spans="1:4" ht="15.75" customHeight="1" x14ac:dyDescent="0.25">
      <c r="A36" s="95"/>
      <c r="B36" s="14" t="s">
        <v>77</v>
      </c>
      <c r="C36" s="38">
        <v>0.57199999999999995</v>
      </c>
      <c r="D36" s="5"/>
    </row>
    <row r="37" spans="1:4" ht="35.25" customHeight="1" x14ac:dyDescent="0.25">
      <c r="A37" s="9" t="s">
        <v>44</v>
      </c>
      <c r="B37" s="3" t="s">
        <v>43</v>
      </c>
      <c r="C37" s="43"/>
      <c r="D37" s="5"/>
    </row>
    <row r="38" spans="1:4" ht="15.75" x14ac:dyDescent="0.25">
      <c r="A38" s="93"/>
      <c r="B38" s="14" t="s">
        <v>71</v>
      </c>
      <c r="C38" s="72">
        <v>203.51</v>
      </c>
      <c r="D38" s="5"/>
    </row>
    <row r="39" spans="1:4" ht="15.75" x14ac:dyDescent="0.25">
      <c r="A39" s="95"/>
      <c r="B39" s="14" t="s">
        <v>78</v>
      </c>
      <c r="C39" s="38">
        <v>144.32599999999999</v>
      </c>
      <c r="D39" s="5"/>
    </row>
    <row r="40" spans="1:4" ht="31.5" x14ac:dyDescent="0.25">
      <c r="A40" s="9" t="s">
        <v>42</v>
      </c>
      <c r="B40" s="10" t="s">
        <v>41</v>
      </c>
      <c r="C40" s="5"/>
      <c r="D40" s="5"/>
    </row>
    <row r="41" spans="1:4" ht="15.75" x14ac:dyDescent="0.25">
      <c r="A41" s="93"/>
      <c r="B41" s="14" t="s">
        <v>71</v>
      </c>
      <c r="C41" s="22">
        <v>17.18</v>
      </c>
      <c r="D41" s="5"/>
    </row>
    <row r="42" spans="1:4" ht="15.75" x14ac:dyDescent="0.25">
      <c r="A42" s="95"/>
      <c r="B42" s="14" t="s">
        <v>78</v>
      </c>
      <c r="C42" s="33">
        <v>0</v>
      </c>
      <c r="D42" s="5"/>
    </row>
    <row r="43" spans="1:4" ht="18" customHeight="1" x14ac:dyDescent="0.25">
      <c r="A43" s="99" t="s">
        <v>127</v>
      </c>
      <c r="B43" s="100"/>
      <c r="C43" s="100"/>
      <c r="D43" s="101"/>
    </row>
    <row r="44" spans="1:4" ht="31.5" x14ac:dyDescent="0.25">
      <c r="A44" s="2">
        <v>3</v>
      </c>
      <c r="B44" s="3" t="s">
        <v>40</v>
      </c>
      <c r="C44" s="38" t="s">
        <v>163</v>
      </c>
      <c r="D44" s="2" t="s">
        <v>0</v>
      </c>
    </row>
    <row r="45" spans="1:4" ht="15.75" x14ac:dyDescent="0.25">
      <c r="A45" s="93"/>
      <c r="B45" s="14" t="s">
        <v>79</v>
      </c>
      <c r="C45" s="37" t="s">
        <v>257</v>
      </c>
      <c r="D45" s="5"/>
    </row>
    <row r="46" spans="1:4" ht="15.75" x14ac:dyDescent="0.25">
      <c r="A46" s="94"/>
      <c r="B46" s="14" t="s">
        <v>80</v>
      </c>
      <c r="C46" s="38" t="s">
        <v>257</v>
      </c>
      <c r="D46" s="5"/>
    </row>
    <row r="47" spans="1:4" ht="31.5" x14ac:dyDescent="0.25">
      <c r="A47" s="94"/>
      <c r="B47" s="14" t="s">
        <v>81</v>
      </c>
      <c r="C47" s="38" t="s">
        <v>90</v>
      </c>
      <c r="D47" s="5"/>
    </row>
    <row r="48" spans="1:4" ht="15.75" x14ac:dyDescent="0.25">
      <c r="A48" s="94"/>
      <c r="B48" s="14" t="s">
        <v>82</v>
      </c>
      <c r="C48" s="40" t="s">
        <v>130</v>
      </c>
      <c r="D48" s="5"/>
    </row>
    <row r="49" spans="1:4" ht="15.75" x14ac:dyDescent="0.25">
      <c r="A49" s="95"/>
      <c r="B49" s="14" t="s">
        <v>83</v>
      </c>
      <c r="C49" s="40" t="s">
        <v>129</v>
      </c>
      <c r="D49" s="5"/>
    </row>
    <row r="50" spans="1:4" ht="33" customHeight="1" x14ac:dyDescent="0.25">
      <c r="A50" s="99" t="s">
        <v>120</v>
      </c>
      <c r="B50" s="100"/>
      <c r="C50" s="100"/>
      <c r="D50" s="101"/>
    </row>
    <row r="51" spans="1:4" ht="47.25" x14ac:dyDescent="0.25">
      <c r="A51" s="2">
        <v>4</v>
      </c>
      <c r="B51" s="52" t="s">
        <v>259</v>
      </c>
      <c r="C51" s="2"/>
      <c r="D51" s="2" t="s">
        <v>0</v>
      </c>
    </row>
    <row r="52" spans="1:4" ht="15.75" customHeight="1" x14ac:dyDescent="0.25">
      <c r="A52" s="93"/>
      <c r="B52" s="14" t="s">
        <v>84</v>
      </c>
      <c r="C52" s="37" t="s">
        <v>256</v>
      </c>
      <c r="D52" s="5"/>
    </row>
    <row r="53" spans="1:4" ht="15.75" customHeight="1" x14ac:dyDescent="0.25">
      <c r="A53" s="94"/>
      <c r="B53" s="14" t="s">
        <v>85</v>
      </c>
      <c r="C53" s="38" t="s">
        <v>252</v>
      </c>
      <c r="D53" s="5"/>
    </row>
    <row r="54" spans="1:4" ht="15.75" customHeight="1" x14ac:dyDescent="0.25">
      <c r="A54" s="94"/>
      <c r="B54" s="48" t="s">
        <v>144</v>
      </c>
      <c r="C54" s="38" t="s">
        <v>39</v>
      </c>
      <c r="D54" s="5"/>
    </row>
    <row r="55" spans="1:4" ht="15.75" customHeight="1" x14ac:dyDescent="0.25">
      <c r="A55" s="94"/>
      <c r="B55" s="48" t="s">
        <v>145</v>
      </c>
      <c r="C55" s="38" t="s">
        <v>253</v>
      </c>
      <c r="D55" s="5"/>
    </row>
    <row r="56" spans="1:4" ht="15.75" customHeight="1" x14ac:dyDescent="0.25">
      <c r="A56" s="94"/>
      <c r="B56" s="48" t="s">
        <v>146</v>
      </c>
      <c r="C56" s="38" t="s">
        <v>254</v>
      </c>
      <c r="D56" s="5"/>
    </row>
    <row r="57" spans="1:4" ht="15.75" customHeight="1" x14ac:dyDescent="0.25">
      <c r="A57" s="94"/>
      <c r="B57" s="14" t="s">
        <v>86</v>
      </c>
      <c r="C57" s="38" t="s">
        <v>39</v>
      </c>
      <c r="D57" s="5"/>
    </row>
    <row r="58" spans="1:4" ht="31.5" x14ac:dyDescent="0.25">
      <c r="A58" s="95"/>
      <c r="B58" s="14" t="s">
        <v>87</v>
      </c>
      <c r="C58" s="38" t="s">
        <v>255</v>
      </c>
      <c r="D58" s="5"/>
    </row>
    <row r="59" spans="1:4" ht="18" customHeight="1" x14ac:dyDescent="0.25">
      <c r="A59" s="99" t="s">
        <v>122</v>
      </c>
      <c r="B59" s="100"/>
      <c r="C59" s="100"/>
      <c r="D59" s="101"/>
    </row>
    <row r="60" spans="1:4" ht="31.5" x14ac:dyDescent="0.25">
      <c r="A60" s="2">
        <v>5</v>
      </c>
      <c r="B60" s="10" t="s">
        <v>38</v>
      </c>
      <c r="C60" s="2"/>
      <c r="D60" s="2" t="s">
        <v>0</v>
      </c>
    </row>
    <row r="61" spans="1:4" ht="15.75" x14ac:dyDescent="0.25">
      <c r="A61" s="93"/>
      <c r="B61" s="4" t="s">
        <v>37</v>
      </c>
      <c r="C61" s="18">
        <f>C62+C69+C74+C85+C86+C71</f>
        <v>8465</v>
      </c>
      <c r="D61" s="5"/>
    </row>
    <row r="62" spans="1:4" ht="83.25" customHeight="1" x14ac:dyDescent="0.25">
      <c r="A62" s="94"/>
      <c r="B62" s="1" t="s">
        <v>36</v>
      </c>
      <c r="C62" s="28">
        <f>SUM(C63:C68)</f>
        <v>2292</v>
      </c>
      <c r="D62" s="5"/>
    </row>
    <row r="63" spans="1:4" ht="15.75" customHeight="1" x14ac:dyDescent="0.25">
      <c r="A63" s="94"/>
      <c r="B63" s="1" t="s">
        <v>35</v>
      </c>
      <c r="C63" s="18"/>
      <c r="D63" s="2"/>
    </row>
    <row r="64" spans="1:4" ht="15.75" customHeight="1" x14ac:dyDescent="0.25">
      <c r="A64" s="94"/>
      <c r="B64" s="4" t="s">
        <v>116</v>
      </c>
      <c r="C64" s="18">
        <v>405</v>
      </c>
      <c r="D64" s="5"/>
    </row>
    <row r="65" spans="1:4" ht="15.75" customHeight="1" x14ac:dyDescent="0.25">
      <c r="A65" s="94"/>
      <c r="B65" s="4" t="s">
        <v>34</v>
      </c>
      <c r="C65" s="18"/>
      <c r="D65" s="5"/>
    </row>
    <row r="66" spans="1:4" ht="15.75" customHeight="1" x14ac:dyDescent="0.25">
      <c r="A66" s="94"/>
      <c r="B66" s="4" t="s">
        <v>33</v>
      </c>
      <c r="C66" s="18"/>
      <c r="D66" s="5"/>
    </row>
    <row r="67" spans="1:4" ht="47.25" customHeight="1" x14ac:dyDescent="0.25">
      <c r="A67" s="94"/>
      <c r="B67" s="4" t="s">
        <v>113</v>
      </c>
      <c r="C67" s="18"/>
      <c r="D67" s="5"/>
    </row>
    <row r="68" spans="1:4" ht="32.25" customHeight="1" x14ac:dyDescent="0.25">
      <c r="A68" s="94"/>
      <c r="B68" s="4" t="s">
        <v>114</v>
      </c>
      <c r="C68" s="18">
        <v>1887</v>
      </c>
      <c r="D68" s="5"/>
    </row>
    <row r="69" spans="1:4" ht="60.75" customHeight="1" x14ac:dyDescent="0.25">
      <c r="A69" s="94"/>
      <c r="B69" s="1" t="s">
        <v>32</v>
      </c>
      <c r="C69" s="28">
        <f>C70</f>
        <v>0</v>
      </c>
      <c r="D69" s="5"/>
    </row>
    <row r="70" spans="1:4" ht="31.5" x14ac:dyDescent="0.25">
      <c r="A70" s="94"/>
      <c r="B70" s="1" t="s">
        <v>150</v>
      </c>
      <c r="C70" s="18"/>
      <c r="D70" s="5"/>
    </row>
    <row r="71" spans="1:4" ht="67.5" customHeight="1" x14ac:dyDescent="0.25">
      <c r="A71" s="94"/>
      <c r="B71" s="4" t="s">
        <v>115</v>
      </c>
      <c r="C71" s="28"/>
      <c r="D71" s="4"/>
    </row>
    <row r="72" spans="1:4" ht="15.75" x14ac:dyDescent="0.25">
      <c r="A72" s="94"/>
      <c r="B72" s="7" t="s">
        <v>31</v>
      </c>
      <c r="C72" s="18"/>
      <c r="D72" s="4"/>
    </row>
    <row r="73" spans="1:4" ht="66.75" customHeight="1" x14ac:dyDescent="0.25">
      <c r="A73" s="94"/>
      <c r="B73" s="4" t="s">
        <v>30</v>
      </c>
      <c r="C73" s="23"/>
      <c r="D73" s="4"/>
    </row>
    <row r="74" spans="1:4" ht="48.75" customHeight="1" x14ac:dyDescent="0.25">
      <c r="A74" s="94"/>
      <c r="B74" s="4" t="s">
        <v>29</v>
      </c>
      <c r="C74" s="25">
        <f>C75+C80</f>
        <v>826</v>
      </c>
      <c r="D74" s="4"/>
    </row>
    <row r="75" spans="1:4" ht="15.75" x14ac:dyDescent="0.25">
      <c r="A75" s="94"/>
      <c r="B75" s="6" t="s">
        <v>28</v>
      </c>
      <c r="C75" s="23">
        <f>C76+C77+C78+C79</f>
        <v>826</v>
      </c>
      <c r="D75" s="6"/>
    </row>
    <row r="76" spans="1:4" ht="17.25" customHeight="1" x14ac:dyDescent="0.25">
      <c r="A76" s="94"/>
      <c r="B76" s="4" t="s">
        <v>27</v>
      </c>
      <c r="C76" s="23"/>
      <c r="D76" s="4"/>
    </row>
    <row r="77" spans="1:4" ht="17.25" customHeight="1" x14ac:dyDescent="0.25">
      <c r="A77" s="94"/>
      <c r="B77" s="4" t="s">
        <v>26</v>
      </c>
      <c r="C77" s="23"/>
      <c r="D77" s="4"/>
    </row>
    <row r="78" spans="1:4" ht="61.5" customHeight="1" x14ac:dyDescent="0.25">
      <c r="A78" s="94"/>
      <c r="B78" s="4" t="s">
        <v>112</v>
      </c>
      <c r="C78" s="23">
        <v>530</v>
      </c>
      <c r="D78" s="4"/>
    </row>
    <row r="79" spans="1:4" ht="45.75" customHeight="1" x14ac:dyDescent="0.25">
      <c r="A79" s="94"/>
      <c r="B79" s="4" t="s">
        <v>100</v>
      </c>
      <c r="C79" s="23">
        <v>296</v>
      </c>
      <c r="D79" s="4"/>
    </row>
    <row r="80" spans="1:4" ht="15.75" x14ac:dyDescent="0.25">
      <c r="A80" s="94"/>
      <c r="B80" s="6" t="s">
        <v>25</v>
      </c>
      <c r="C80" s="23">
        <f>C81+C82+C83+C84</f>
        <v>0</v>
      </c>
      <c r="D80" s="6"/>
    </row>
    <row r="81" spans="1:5" ht="27" customHeight="1" x14ac:dyDescent="0.25">
      <c r="A81" s="94"/>
      <c r="B81" s="6" t="s">
        <v>24</v>
      </c>
      <c r="C81" s="23"/>
      <c r="D81" s="6"/>
    </row>
    <row r="82" spans="1:5" ht="19.5" customHeight="1" x14ac:dyDescent="0.25">
      <c r="A82" s="94"/>
      <c r="B82" s="6" t="s">
        <v>23</v>
      </c>
      <c r="C82" s="23"/>
      <c r="D82" s="6"/>
    </row>
    <row r="83" spans="1:5" ht="28.5" customHeight="1" x14ac:dyDescent="0.25">
      <c r="A83" s="94"/>
      <c r="B83" s="6" t="s">
        <v>22</v>
      </c>
      <c r="C83" s="23"/>
      <c r="D83" s="6"/>
    </row>
    <row r="84" spans="1:5" ht="93" customHeight="1" x14ac:dyDescent="0.25">
      <c r="A84" s="94"/>
      <c r="B84" s="6" t="s">
        <v>21</v>
      </c>
      <c r="C84" s="23"/>
      <c r="D84" s="6"/>
    </row>
    <row r="85" spans="1:5" ht="63.75" customHeight="1" x14ac:dyDescent="0.25">
      <c r="A85" s="94"/>
      <c r="B85" s="4" t="s">
        <v>20</v>
      </c>
      <c r="C85" s="25">
        <v>5347</v>
      </c>
      <c r="D85" s="4"/>
    </row>
    <row r="86" spans="1:5" ht="67.5" customHeight="1" x14ac:dyDescent="0.25">
      <c r="A86" s="95"/>
      <c r="B86" s="4" t="s">
        <v>19</v>
      </c>
      <c r="C86" s="25">
        <v>0</v>
      </c>
      <c r="D86" s="4"/>
    </row>
    <row r="87" spans="1:5" ht="95.25" customHeight="1" x14ac:dyDescent="0.25">
      <c r="A87" s="107" t="s">
        <v>131</v>
      </c>
      <c r="B87" s="108"/>
      <c r="C87" s="108"/>
      <c r="D87" s="109"/>
      <c r="E87" s="29"/>
    </row>
    <row r="88" spans="1:5" ht="36" customHeight="1" x14ac:dyDescent="0.25">
      <c r="A88" s="2">
        <v>6</v>
      </c>
      <c r="B88" s="52" t="s">
        <v>260</v>
      </c>
      <c r="C88" s="2"/>
      <c r="D88" s="2" t="s">
        <v>0</v>
      </c>
    </row>
    <row r="89" spans="1:5" ht="45.75" customHeight="1" x14ac:dyDescent="0.25">
      <c r="A89" s="93"/>
      <c r="B89" s="4" t="s">
        <v>18</v>
      </c>
      <c r="C89" s="41" t="s">
        <v>269</v>
      </c>
      <c r="D89" s="4"/>
    </row>
    <row r="90" spans="1:5" ht="30.75" customHeight="1" x14ac:dyDescent="0.25">
      <c r="A90" s="94"/>
      <c r="B90" s="4" t="s">
        <v>17</v>
      </c>
      <c r="C90" s="50" t="s">
        <v>39</v>
      </c>
      <c r="D90" s="4"/>
    </row>
    <row r="91" spans="1:5" ht="30.75" customHeight="1" x14ac:dyDescent="0.25">
      <c r="A91" s="94"/>
      <c r="B91" s="4" t="s">
        <v>139</v>
      </c>
      <c r="C91" s="50" t="s">
        <v>244</v>
      </c>
      <c r="D91" s="4"/>
    </row>
    <row r="92" spans="1:5" ht="30.75" customHeight="1" x14ac:dyDescent="0.25">
      <c r="A92" s="94"/>
      <c r="B92" s="4" t="s">
        <v>148</v>
      </c>
      <c r="C92" s="50" t="s">
        <v>245</v>
      </c>
      <c r="D92" s="4"/>
    </row>
    <row r="93" spans="1:5" ht="28.5" customHeight="1" x14ac:dyDescent="0.25">
      <c r="A93" s="94"/>
      <c r="B93" s="4" t="s">
        <v>16</v>
      </c>
      <c r="C93" s="55" t="s">
        <v>246</v>
      </c>
      <c r="D93" s="4"/>
    </row>
    <row r="94" spans="1:5" ht="30" customHeight="1" x14ac:dyDescent="0.25">
      <c r="A94" s="94"/>
      <c r="B94" s="4" t="s">
        <v>15</v>
      </c>
      <c r="C94" s="55" t="s">
        <v>247</v>
      </c>
      <c r="D94" s="4"/>
    </row>
    <row r="95" spans="1:5" ht="30" customHeight="1" x14ac:dyDescent="0.25">
      <c r="A95" s="95"/>
      <c r="B95" s="4" t="s">
        <v>248</v>
      </c>
      <c r="C95" s="55" t="s">
        <v>249</v>
      </c>
      <c r="D95" s="4"/>
    </row>
    <row r="96" spans="1:5" ht="46.5" customHeight="1" x14ac:dyDescent="0.25">
      <c r="A96" s="99" t="s">
        <v>137</v>
      </c>
      <c r="B96" s="100"/>
      <c r="C96" s="100"/>
      <c r="D96" s="101"/>
    </row>
    <row r="97" spans="1:4" ht="31.5" customHeight="1" x14ac:dyDescent="0.25">
      <c r="A97" s="2">
        <v>7</v>
      </c>
      <c r="B97" s="6" t="s">
        <v>128</v>
      </c>
      <c r="C97" s="38">
        <f>SUM(C98:C103)</f>
        <v>9241.1</v>
      </c>
      <c r="D97" s="2" t="s">
        <v>0</v>
      </c>
    </row>
    <row r="98" spans="1:4" ht="18.75" customHeight="1" x14ac:dyDescent="0.25">
      <c r="A98" s="90"/>
      <c r="B98" s="4" t="s">
        <v>14</v>
      </c>
      <c r="C98" s="38" t="s">
        <v>39</v>
      </c>
      <c r="D98" s="16"/>
    </row>
    <row r="99" spans="1:4" ht="18.75" customHeight="1" x14ac:dyDescent="0.25">
      <c r="A99" s="91"/>
      <c r="B99" s="4" t="s">
        <v>13</v>
      </c>
      <c r="C99" s="38" t="s">
        <v>39</v>
      </c>
      <c r="D99" s="16"/>
    </row>
    <row r="100" spans="1:4" ht="18.75" customHeight="1" x14ac:dyDescent="0.25">
      <c r="A100" s="91"/>
      <c r="B100" s="4" t="s">
        <v>12</v>
      </c>
      <c r="C100" s="38" t="s">
        <v>39</v>
      </c>
      <c r="D100" s="16"/>
    </row>
    <row r="101" spans="1:4" ht="18.75" customHeight="1" x14ac:dyDescent="0.25">
      <c r="A101" s="91"/>
      <c r="B101" s="4" t="s">
        <v>11</v>
      </c>
      <c r="C101" s="38" t="s">
        <v>39</v>
      </c>
      <c r="D101" s="16"/>
    </row>
    <row r="102" spans="1:4" ht="31.5" customHeight="1" x14ac:dyDescent="0.25">
      <c r="A102" s="91"/>
      <c r="B102" s="4" t="s">
        <v>250</v>
      </c>
      <c r="C102" s="38">
        <v>9241.1</v>
      </c>
      <c r="D102" s="16"/>
    </row>
    <row r="103" spans="1:4" ht="48.75" customHeight="1" x14ac:dyDescent="0.25">
      <c r="A103" s="92"/>
      <c r="B103" s="4" t="s">
        <v>133</v>
      </c>
      <c r="C103" s="38" t="s">
        <v>39</v>
      </c>
      <c r="D103" s="16"/>
    </row>
    <row r="104" spans="1:4" ht="32.25" customHeight="1" x14ac:dyDescent="0.25">
      <c r="A104" s="79" t="s">
        <v>251</v>
      </c>
      <c r="B104" s="80"/>
      <c r="C104" s="80"/>
      <c r="D104" s="81"/>
    </row>
    <row r="105" spans="1:4" ht="21.75" customHeight="1" x14ac:dyDescent="0.25">
      <c r="A105" s="2">
        <v>8</v>
      </c>
      <c r="B105" s="6" t="s">
        <v>9</v>
      </c>
      <c r="C105" s="5"/>
      <c r="D105" s="2" t="s">
        <v>0</v>
      </c>
    </row>
    <row r="106" spans="1:4" ht="34.5" customHeight="1" x14ac:dyDescent="0.25">
      <c r="A106" s="90"/>
      <c r="B106" s="4" t="s">
        <v>8</v>
      </c>
      <c r="C106" s="2" t="s">
        <v>39</v>
      </c>
      <c r="D106" s="17"/>
    </row>
    <row r="107" spans="1:4" ht="30" customHeight="1" x14ac:dyDescent="0.25">
      <c r="A107" s="91"/>
      <c r="B107" s="4" t="s">
        <v>7</v>
      </c>
      <c r="C107" s="2" t="s">
        <v>39</v>
      </c>
      <c r="D107" s="2" t="s">
        <v>0</v>
      </c>
    </row>
    <row r="108" spans="1:4" ht="157.5" x14ac:dyDescent="0.25">
      <c r="A108" s="91"/>
      <c r="B108" s="4" t="s">
        <v>6</v>
      </c>
      <c r="C108" s="43" t="s">
        <v>158</v>
      </c>
      <c r="D108" s="57" t="s">
        <v>5</v>
      </c>
    </row>
    <row r="109" spans="1:4" ht="173.25" x14ac:dyDescent="0.25">
      <c r="A109" s="91"/>
      <c r="B109" s="4" t="s">
        <v>160</v>
      </c>
      <c r="C109" s="43" t="s">
        <v>159</v>
      </c>
      <c r="D109" s="57" t="s">
        <v>5</v>
      </c>
    </row>
    <row r="110" spans="1:4" ht="126" x14ac:dyDescent="0.25">
      <c r="A110" s="91"/>
      <c r="B110" s="4" t="s">
        <v>161</v>
      </c>
      <c r="C110" s="43" t="s">
        <v>190</v>
      </c>
      <c r="D110" s="57" t="s">
        <v>5</v>
      </c>
    </row>
    <row r="111" spans="1:4" ht="48" customHeight="1" x14ac:dyDescent="0.25">
      <c r="A111" s="92"/>
      <c r="B111" s="4" t="s">
        <v>4</v>
      </c>
      <c r="C111" s="2" t="s">
        <v>39</v>
      </c>
      <c r="D111" s="2" t="s">
        <v>2</v>
      </c>
    </row>
    <row r="112" spans="1:4" ht="112.5" customHeight="1" x14ac:dyDescent="0.25">
      <c r="A112" s="87" t="s">
        <v>174</v>
      </c>
      <c r="B112" s="88"/>
      <c r="C112" s="88"/>
      <c r="D112" s="89"/>
    </row>
    <row r="113" spans="1:4" ht="36.75" customHeight="1" x14ac:dyDescent="0.25">
      <c r="A113" s="69">
        <v>9</v>
      </c>
      <c r="B113" s="70" t="s">
        <v>261</v>
      </c>
      <c r="C113" s="73" t="s">
        <v>263</v>
      </c>
      <c r="D113" s="16"/>
    </row>
    <row r="114" spans="1:4" ht="21" customHeight="1" x14ac:dyDescent="0.25">
      <c r="A114" s="79" t="s">
        <v>262</v>
      </c>
      <c r="B114" s="80"/>
      <c r="C114" s="80"/>
      <c r="D114" s="81"/>
    </row>
    <row r="115" spans="1:4" ht="24" customHeight="1" x14ac:dyDescent="0.25">
      <c r="A115" s="69">
        <v>10</v>
      </c>
      <c r="B115" s="3" t="s">
        <v>1</v>
      </c>
      <c r="C115" s="43">
        <v>15.6</v>
      </c>
      <c r="D115" s="69" t="s">
        <v>0</v>
      </c>
    </row>
    <row r="116" spans="1:4" ht="20.25" customHeight="1" x14ac:dyDescent="0.25">
      <c r="A116" s="99" t="s">
        <v>264</v>
      </c>
      <c r="B116" s="100"/>
      <c r="C116" s="100"/>
      <c r="D116" s="101"/>
    </row>
    <row r="117" spans="1:4" ht="90" customHeight="1" x14ac:dyDescent="0.25">
      <c r="A117" s="113">
        <v>11</v>
      </c>
      <c r="B117" s="103" t="s">
        <v>274</v>
      </c>
      <c r="C117" s="103"/>
      <c r="D117" s="103"/>
    </row>
    <row r="118" spans="1:4" ht="302.25" customHeight="1" x14ac:dyDescent="0.25">
      <c r="A118" s="113"/>
      <c r="B118" s="103" t="s">
        <v>265</v>
      </c>
      <c r="C118" s="103"/>
      <c r="D118" s="103"/>
    </row>
    <row r="119" spans="1:4" ht="61.5" customHeight="1" x14ac:dyDescent="0.25">
      <c r="A119" s="103" t="s">
        <v>151</v>
      </c>
      <c r="B119" s="103"/>
      <c r="C119" s="103"/>
      <c r="D119" s="103"/>
    </row>
  </sheetData>
  <mergeCells count="30">
    <mergeCell ref="A117:A118"/>
    <mergeCell ref="B117:D117"/>
    <mergeCell ref="B118:D118"/>
    <mergeCell ref="A119:D119"/>
    <mergeCell ref="A32:A36"/>
    <mergeCell ref="A38:A39"/>
    <mergeCell ref="A41:A42"/>
    <mergeCell ref="A45:A49"/>
    <mergeCell ref="A52:A58"/>
    <mergeCell ref="A43:D43"/>
    <mergeCell ref="A50:D50"/>
    <mergeCell ref="A59:D59"/>
    <mergeCell ref="A87:D87"/>
    <mergeCell ref="A116:D116"/>
    <mergeCell ref="A114:D114"/>
    <mergeCell ref="A89:A95"/>
    <mergeCell ref="A28:A30"/>
    <mergeCell ref="A1:D1"/>
    <mergeCell ref="A2:D2"/>
    <mergeCell ref="A3:D3"/>
    <mergeCell ref="A11:A14"/>
    <mergeCell ref="A16:A19"/>
    <mergeCell ref="A26:D26"/>
    <mergeCell ref="A21:A25"/>
    <mergeCell ref="A106:A111"/>
    <mergeCell ref="A61:A86"/>
    <mergeCell ref="A98:A103"/>
    <mergeCell ref="A96:D96"/>
    <mergeCell ref="A112:D112"/>
    <mergeCell ref="A104:D104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FF"/>
  </sheetPr>
  <dimension ref="A1:E116"/>
  <sheetViews>
    <sheetView topLeftCell="A7" workbookViewId="0">
      <selection activeCell="C20" sqref="C20"/>
    </sheetView>
  </sheetViews>
  <sheetFormatPr defaultRowHeight="15" x14ac:dyDescent="0.25"/>
  <cols>
    <col min="1" max="1" width="9.140625" style="12"/>
    <col min="2" max="2" width="37.140625" style="12" customWidth="1"/>
    <col min="3" max="3" width="28.140625" style="13" customWidth="1"/>
    <col min="4" max="4" width="17.5703125" style="12" customWidth="1"/>
  </cols>
  <sheetData>
    <row r="1" spans="1:4" ht="18.75" x14ac:dyDescent="0.25">
      <c r="A1" s="82" t="s">
        <v>66</v>
      </c>
      <c r="B1" s="82"/>
      <c r="C1" s="82"/>
      <c r="D1" s="82"/>
    </row>
    <row r="2" spans="1:4" ht="18.75" x14ac:dyDescent="0.25">
      <c r="A2" s="82" t="s">
        <v>93</v>
      </c>
      <c r="B2" s="82"/>
      <c r="C2" s="82"/>
      <c r="D2" s="82"/>
    </row>
    <row r="3" spans="1:4" ht="15.75" x14ac:dyDescent="0.25">
      <c r="A3" s="83" t="s">
        <v>64</v>
      </c>
      <c r="B3" s="83"/>
      <c r="C3" s="83"/>
      <c r="D3" s="83"/>
    </row>
    <row r="4" spans="1:4" ht="15.75" x14ac:dyDescent="0.25">
      <c r="A4" s="11"/>
    </row>
    <row r="5" spans="1:4" ht="32.25" customHeight="1" x14ac:dyDescent="0.25">
      <c r="A5" s="2" t="s">
        <v>63</v>
      </c>
      <c r="B5" s="5" t="s">
        <v>62</v>
      </c>
      <c r="C5" s="5" t="s">
        <v>61</v>
      </c>
      <c r="D5" s="5" t="s">
        <v>60</v>
      </c>
    </row>
    <row r="6" spans="1:4" ht="15.75" x14ac:dyDescent="0.25">
      <c r="A6" s="2">
        <v>1</v>
      </c>
      <c r="B6" s="5" t="s">
        <v>59</v>
      </c>
      <c r="C6" s="2"/>
      <c r="D6" s="2" t="s">
        <v>58</v>
      </c>
    </row>
    <row r="7" spans="1:4" ht="15.75" x14ac:dyDescent="0.25">
      <c r="A7" s="9" t="s">
        <v>57</v>
      </c>
      <c r="B7" s="5" t="s">
        <v>56</v>
      </c>
      <c r="C7" s="2" t="s">
        <v>94</v>
      </c>
      <c r="D7" s="5"/>
    </row>
    <row r="8" spans="1:4" ht="15.75" x14ac:dyDescent="0.25">
      <c r="A8" s="9" t="s">
        <v>54</v>
      </c>
      <c r="B8" s="5" t="s">
        <v>53</v>
      </c>
      <c r="C8" s="2">
        <v>72</v>
      </c>
      <c r="D8" s="5"/>
    </row>
    <row r="9" spans="1:4" ht="15.75" x14ac:dyDescent="0.25">
      <c r="A9" s="9" t="s">
        <v>52</v>
      </c>
      <c r="B9" s="5" t="s">
        <v>51</v>
      </c>
      <c r="C9" s="2">
        <v>2.8</v>
      </c>
      <c r="D9" s="5"/>
    </row>
    <row r="10" spans="1:4" ht="31.5" customHeight="1" x14ac:dyDescent="0.25">
      <c r="A10" s="9" t="s">
        <v>50</v>
      </c>
      <c r="B10" s="5" t="s">
        <v>117</v>
      </c>
      <c r="C10" s="5">
        <f>SUM(C11:C14)</f>
        <v>798</v>
      </c>
      <c r="D10" s="5"/>
    </row>
    <row r="11" spans="1:4" ht="15.75" x14ac:dyDescent="0.25">
      <c r="A11" s="84"/>
      <c r="B11" s="14" t="s">
        <v>67</v>
      </c>
      <c r="C11" s="2">
        <v>3</v>
      </c>
      <c r="D11" s="5"/>
    </row>
    <row r="12" spans="1:4" ht="15.75" x14ac:dyDescent="0.25">
      <c r="A12" s="85"/>
      <c r="B12" s="14" t="s">
        <v>68</v>
      </c>
      <c r="C12" s="2">
        <v>283</v>
      </c>
      <c r="D12" s="5"/>
    </row>
    <row r="13" spans="1:4" ht="15.75" x14ac:dyDescent="0.25">
      <c r="A13" s="85"/>
      <c r="B13" s="14" t="s">
        <v>69</v>
      </c>
      <c r="C13" s="2">
        <v>144</v>
      </c>
      <c r="D13" s="5"/>
    </row>
    <row r="14" spans="1:4" ht="15.75" x14ac:dyDescent="0.25">
      <c r="A14" s="86"/>
      <c r="B14" s="14" t="s">
        <v>70</v>
      </c>
      <c r="C14" s="2">
        <v>368</v>
      </c>
      <c r="D14" s="5"/>
    </row>
    <row r="15" spans="1:4" ht="34.5" x14ac:dyDescent="0.25">
      <c r="A15" s="9" t="s">
        <v>49</v>
      </c>
      <c r="B15" s="5" t="s">
        <v>48</v>
      </c>
      <c r="C15" s="5">
        <f>SUM(C16:C19)</f>
        <v>174.46</v>
      </c>
      <c r="D15" s="5"/>
    </row>
    <row r="16" spans="1:4" ht="15.75" x14ac:dyDescent="0.25">
      <c r="A16" s="84"/>
      <c r="B16" s="14" t="s">
        <v>67</v>
      </c>
      <c r="C16" s="2">
        <v>0.02</v>
      </c>
      <c r="D16" s="5"/>
    </row>
    <row r="17" spans="1:4" ht="15.75" x14ac:dyDescent="0.25">
      <c r="A17" s="85"/>
      <c r="B17" s="14" t="s">
        <v>68</v>
      </c>
      <c r="C17" s="2">
        <v>51.78</v>
      </c>
      <c r="D17" s="5"/>
    </row>
    <row r="18" spans="1:4" ht="15.75" x14ac:dyDescent="0.25">
      <c r="A18" s="85"/>
      <c r="B18" s="14" t="s">
        <v>69</v>
      </c>
      <c r="C18" s="2">
        <v>32.24</v>
      </c>
      <c r="D18" s="5"/>
    </row>
    <row r="19" spans="1:4" ht="15.75" x14ac:dyDescent="0.25">
      <c r="A19" s="86"/>
      <c r="B19" s="14" t="s">
        <v>70</v>
      </c>
      <c r="C19" s="2">
        <v>90.42</v>
      </c>
      <c r="D19" s="5"/>
    </row>
    <row r="20" spans="1:4" ht="50.25" x14ac:dyDescent="0.25">
      <c r="A20" s="9" t="s">
        <v>278</v>
      </c>
      <c r="B20" s="77" t="s">
        <v>280</v>
      </c>
      <c r="C20" s="5">
        <v>3.1</v>
      </c>
      <c r="D20" s="5"/>
    </row>
    <row r="21" spans="1:4" ht="15.75" x14ac:dyDescent="0.25">
      <c r="A21" s="84"/>
      <c r="B21" s="14" t="s">
        <v>73</v>
      </c>
      <c r="C21" s="33">
        <v>3.2</v>
      </c>
      <c r="D21" s="5"/>
    </row>
    <row r="22" spans="1:4" ht="15.75" x14ac:dyDescent="0.25">
      <c r="A22" s="85"/>
      <c r="B22" s="14" t="s">
        <v>74</v>
      </c>
      <c r="C22" s="33">
        <v>3.1</v>
      </c>
      <c r="D22" s="5"/>
    </row>
    <row r="23" spans="1:4" ht="15.75" x14ac:dyDescent="0.25">
      <c r="A23" s="85"/>
      <c r="B23" s="14" t="s">
        <v>75</v>
      </c>
      <c r="C23" s="78">
        <v>3</v>
      </c>
      <c r="D23" s="5"/>
    </row>
    <row r="24" spans="1:4" ht="15.75" x14ac:dyDescent="0.25">
      <c r="A24" s="86"/>
      <c r="B24" s="14" t="s">
        <v>76</v>
      </c>
      <c r="C24" s="33">
        <v>2.9</v>
      </c>
      <c r="D24" s="5"/>
    </row>
    <row r="25" spans="1:4" ht="18" customHeight="1" x14ac:dyDescent="0.25">
      <c r="A25" s="110" t="s">
        <v>124</v>
      </c>
      <c r="B25" s="111"/>
      <c r="C25" s="111"/>
      <c r="D25" s="112"/>
    </row>
    <row r="26" spans="1:4" ht="18.75" customHeight="1" x14ac:dyDescent="0.25">
      <c r="A26" s="2">
        <v>2</v>
      </c>
      <c r="B26" s="5" t="s">
        <v>47</v>
      </c>
      <c r="C26" s="2"/>
      <c r="D26" s="2" t="s">
        <v>0</v>
      </c>
    </row>
    <row r="27" spans="1:4" ht="15.75" customHeight="1" x14ac:dyDescent="0.25">
      <c r="A27" s="93"/>
      <c r="B27" s="14" t="s">
        <v>71</v>
      </c>
      <c r="C27" s="24">
        <v>2.1</v>
      </c>
      <c r="D27" s="5"/>
    </row>
    <row r="28" spans="1:4" ht="15.75" customHeight="1" x14ac:dyDescent="0.25">
      <c r="A28" s="94"/>
      <c r="B28" s="14" t="s">
        <v>162</v>
      </c>
      <c r="C28" s="2">
        <v>0</v>
      </c>
      <c r="D28" s="5"/>
    </row>
    <row r="29" spans="1:4" ht="15.75" customHeight="1" x14ac:dyDescent="0.25">
      <c r="A29" s="95"/>
      <c r="B29" s="14" t="s">
        <v>72</v>
      </c>
      <c r="C29" s="19">
        <f>C28/C27</f>
        <v>0</v>
      </c>
      <c r="D29" s="5"/>
    </row>
    <row r="30" spans="1:4" ht="34.5" x14ac:dyDescent="0.25">
      <c r="A30" s="9" t="s">
        <v>46</v>
      </c>
      <c r="B30" s="3" t="s">
        <v>119</v>
      </c>
      <c r="C30" s="5">
        <f>SUM(C31:C35)</f>
        <v>0</v>
      </c>
      <c r="D30" s="5"/>
    </row>
    <row r="31" spans="1:4" ht="15.75" customHeight="1" x14ac:dyDescent="0.25">
      <c r="A31" s="93"/>
      <c r="B31" s="14" t="s">
        <v>73</v>
      </c>
      <c r="C31" s="2">
        <v>0</v>
      </c>
      <c r="D31" s="5"/>
    </row>
    <row r="32" spans="1:4" ht="15.75" customHeight="1" x14ac:dyDescent="0.25">
      <c r="A32" s="94"/>
      <c r="B32" s="14" t="s">
        <v>74</v>
      </c>
      <c r="C32" s="2">
        <v>0</v>
      </c>
      <c r="D32" s="5"/>
    </row>
    <row r="33" spans="1:4" ht="15.75" customHeight="1" x14ac:dyDescent="0.25">
      <c r="A33" s="94"/>
      <c r="B33" s="14" t="s">
        <v>75</v>
      </c>
      <c r="C33" s="2">
        <v>0</v>
      </c>
      <c r="D33" s="5"/>
    </row>
    <row r="34" spans="1:4" ht="15.75" customHeight="1" x14ac:dyDescent="0.25">
      <c r="A34" s="94"/>
      <c r="B34" s="14" t="s">
        <v>76</v>
      </c>
      <c r="C34" s="2">
        <v>0</v>
      </c>
      <c r="D34" s="5"/>
    </row>
    <row r="35" spans="1:4" ht="15.75" customHeight="1" x14ac:dyDescent="0.25">
      <c r="A35" s="95"/>
      <c r="B35" s="14" t="s">
        <v>77</v>
      </c>
      <c r="C35" s="2">
        <v>0</v>
      </c>
      <c r="D35" s="5"/>
    </row>
    <row r="36" spans="1:4" ht="32.25" customHeight="1" x14ac:dyDescent="0.25">
      <c r="A36" s="9" t="s">
        <v>44</v>
      </c>
      <c r="B36" s="3" t="s">
        <v>43</v>
      </c>
      <c r="C36" s="2"/>
      <c r="D36" s="5"/>
    </row>
    <row r="37" spans="1:4" ht="15.75" x14ac:dyDescent="0.25">
      <c r="A37" s="93"/>
      <c r="B37" s="14" t="s">
        <v>71</v>
      </c>
      <c r="C37" s="24">
        <v>2.1</v>
      </c>
      <c r="D37" s="5"/>
    </row>
    <row r="38" spans="1:4" ht="15.75" x14ac:dyDescent="0.25">
      <c r="A38" s="95"/>
      <c r="B38" s="14" t="s">
        <v>78</v>
      </c>
      <c r="C38" s="2">
        <v>0</v>
      </c>
      <c r="D38" s="5"/>
    </row>
    <row r="39" spans="1:4" ht="31.5" x14ac:dyDescent="0.25">
      <c r="A39" s="9" t="s">
        <v>42</v>
      </c>
      <c r="B39" s="6" t="s">
        <v>41</v>
      </c>
      <c r="C39" s="5"/>
      <c r="D39" s="5"/>
    </row>
    <row r="40" spans="1:4" ht="15.75" x14ac:dyDescent="0.25">
      <c r="A40" s="93"/>
      <c r="B40" s="14" t="s">
        <v>71</v>
      </c>
      <c r="C40" s="21">
        <v>0</v>
      </c>
      <c r="D40" s="5"/>
    </row>
    <row r="41" spans="1:4" ht="15.75" x14ac:dyDescent="0.25">
      <c r="A41" s="95"/>
      <c r="B41" s="14" t="s">
        <v>78</v>
      </c>
      <c r="C41" s="2">
        <v>0</v>
      </c>
      <c r="D41" s="5"/>
    </row>
    <row r="42" spans="1:4" ht="16.5" customHeight="1" x14ac:dyDescent="0.25">
      <c r="A42" s="107" t="s">
        <v>121</v>
      </c>
      <c r="B42" s="108"/>
      <c r="C42" s="108"/>
      <c r="D42" s="109"/>
    </row>
    <row r="43" spans="1:4" ht="31.5" x14ac:dyDescent="0.25">
      <c r="A43" s="2">
        <v>3</v>
      </c>
      <c r="B43" s="3" t="s">
        <v>40</v>
      </c>
      <c r="C43" s="2" t="s">
        <v>163</v>
      </c>
      <c r="D43" s="2" t="s">
        <v>0</v>
      </c>
    </row>
    <row r="44" spans="1:4" ht="15.75" x14ac:dyDescent="0.25">
      <c r="A44" s="93"/>
      <c r="B44" s="14" t="s">
        <v>79</v>
      </c>
      <c r="C44" s="5" t="s">
        <v>90</v>
      </c>
      <c r="D44" s="5"/>
    </row>
    <row r="45" spans="1:4" ht="15.75" x14ac:dyDescent="0.25">
      <c r="A45" s="94"/>
      <c r="B45" s="14" t="s">
        <v>80</v>
      </c>
      <c r="C45" s="2" t="s">
        <v>90</v>
      </c>
      <c r="D45" s="5"/>
    </row>
    <row r="46" spans="1:4" ht="31.5" x14ac:dyDescent="0.25">
      <c r="A46" s="94"/>
      <c r="B46" s="14" t="s">
        <v>81</v>
      </c>
      <c r="C46" s="2" t="s">
        <v>90</v>
      </c>
      <c r="D46" s="5"/>
    </row>
    <row r="47" spans="1:4" ht="15.75" x14ac:dyDescent="0.25">
      <c r="A47" s="94"/>
      <c r="B47" s="14" t="s">
        <v>82</v>
      </c>
      <c r="C47" s="20" t="s">
        <v>129</v>
      </c>
      <c r="D47" s="5"/>
    </row>
    <row r="48" spans="1:4" ht="15.75" x14ac:dyDescent="0.25">
      <c r="A48" s="95"/>
      <c r="B48" s="14" t="s">
        <v>83</v>
      </c>
      <c r="C48" s="20" t="s">
        <v>129</v>
      </c>
      <c r="D48" s="5"/>
    </row>
    <row r="49" spans="1:4" ht="16.5" customHeight="1" x14ac:dyDescent="0.25">
      <c r="A49" s="107" t="s">
        <v>121</v>
      </c>
      <c r="B49" s="108"/>
      <c r="C49" s="108"/>
      <c r="D49" s="109"/>
    </row>
    <row r="50" spans="1:4" ht="47.25" x14ac:dyDescent="0.25">
      <c r="A50" s="2">
        <v>4</v>
      </c>
      <c r="B50" s="52" t="s">
        <v>259</v>
      </c>
      <c r="C50" s="2" t="s">
        <v>3</v>
      </c>
      <c r="D50" s="2" t="s">
        <v>0</v>
      </c>
    </row>
    <row r="51" spans="1:4" ht="15.75" customHeight="1" x14ac:dyDescent="0.25">
      <c r="A51" s="93"/>
      <c r="B51" s="14" t="s">
        <v>84</v>
      </c>
      <c r="C51" s="5">
        <f>C52+C57</f>
        <v>0</v>
      </c>
      <c r="D51" s="5"/>
    </row>
    <row r="52" spans="1:4" ht="15.75" customHeight="1" x14ac:dyDescent="0.25">
      <c r="A52" s="94"/>
      <c r="B52" s="14" t="s">
        <v>85</v>
      </c>
      <c r="C52" s="2">
        <v>0</v>
      </c>
      <c r="D52" s="5"/>
    </row>
    <row r="53" spans="1:4" ht="15.75" customHeight="1" x14ac:dyDescent="0.25">
      <c r="A53" s="94"/>
      <c r="B53" s="48" t="s">
        <v>144</v>
      </c>
      <c r="C53" s="53">
        <v>0</v>
      </c>
      <c r="D53" s="5"/>
    </row>
    <row r="54" spans="1:4" ht="15.75" customHeight="1" x14ac:dyDescent="0.25">
      <c r="A54" s="94"/>
      <c r="B54" s="48" t="s">
        <v>145</v>
      </c>
      <c r="C54" s="53">
        <v>0</v>
      </c>
      <c r="D54" s="5"/>
    </row>
    <row r="55" spans="1:4" ht="15.75" customHeight="1" x14ac:dyDescent="0.25">
      <c r="A55" s="94"/>
      <c r="B55" s="48" t="s">
        <v>146</v>
      </c>
      <c r="C55" s="53">
        <v>0</v>
      </c>
      <c r="D55" s="5"/>
    </row>
    <row r="56" spans="1:4" ht="15.75" customHeight="1" x14ac:dyDescent="0.25">
      <c r="A56" s="94"/>
      <c r="B56" s="14" t="s">
        <v>86</v>
      </c>
      <c r="C56" s="2">
        <v>0</v>
      </c>
      <c r="D56" s="5"/>
    </row>
    <row r="57" spans="1:4" ht="31.5" x14ac:dyDescent="0.25">
      <c r="A57" s="95"/>
      <c r="B57" s="14" t="s">
        <v>87</v>
      </c>
      <c r="C57" s="2">
        <v>0</v>
      </c>
      <c r="D57" s="5"/>
    </row>
    <row r="58" spans="1:4" ht="30.75" customHeight="1" x14ac:dyDescent="0.25">
      <c r="A58" s="107" t="s">
        <v>123</v>
      </c>
      <c r="B58" s="108"/>
      <c r="C58" s="108"/>
      <c r="D58" s="109"/>
    </row>
    <row r="59" spans="1:4" ht="31.5" x14ac:dyDescent="0.25">
      <c r="A59" s="2">
        <v>5</v>
      </c>
      <c r="B59" s="10" t="s">
        <v>38</v>
      </c>
      <c r="C59" s="2"/>
      <c r="D59" s="2" t="s">
        <v>0</v>
      </c>
    </row>
    <row r="60" spans="1:4" ht="15.75" x14ac:dyDescent="0.25">
      <c r="A60" s="93"/>
      <c r="B60" s="4" t="s">
        <v>37</v>
      </c>
      <c r="C60" s="18">
        <f>C61+C68+C73+C84+C85+C70</f>
        <v>947</v>
      </c>
      <c r="D60" s="5"/>
    </row>
    <row r="61" spans="1:4" ht="83.25" customHeight="1" x14ac:dyDescent="0.25">
      <c r="A61" s="94"/>
      <c r="B61" s="1" t="s">
        <v>36</v>
      </c>
      <c r="C61" s="28">
        <f>SUM(C62:C67)</f>
        <v>0</v>
      </c>
      <c r="D61" s="5"/>
    </row>
    <row r="62" spans="1:4" ht="15.75" customHeight="1" x14ac:dyDescent="0.25">
      <c r="A62" s="94"/>
      <c r="B62" s="1" t="s">
        <v>35</v>
      </c>
      <c r="C62" s="18"/>
      <c r="D62" s="2"/>
    </row>
    <row r="63" spans="1:4" ht="15.75" customHeight="1" x14ac:dyDescent="0.25">
      <c r="A63" s="94"/>
      <c r="B63" s="4" t="s">
        <v>116</v>
      </c>
      <c r="C63" s="18"/>
      <c r="D63" s="5"/>
    </row>
    <row r="64" spans="1:4" ht="15.75" customHeight="1" x14ac:dyDescent="0.25">
      <c r="A64" s="94"/>
      <c r="B64" s="4" t="s">
        <v>34</v>
      </c>
      <c r="C64" s="18"/>
      <c r="D64" s="5"/>
    </row>
    <row r="65" spans="1:4" ht="15.75" customHeight="1" x14ac:dyDescent="0.25">
      <c r="A65" s="94"/>
      <c r="B65" s="4" t="s">
        <v>33</v>
      </c>
      <c r="C65" s="18"/>
      <c r="D65" s="5"/>
    </row>
    <row r="66" spans="1:4" ht="47.25" customHeight="1" x14ac:dyDescent="0.25">
      <c r="A66" s="94"/>
      <c r="B66" s="4" t="s">
        <v>113</v>
      </c>
      <c r="C66" s="18"/>
      <c r="D66" s="5"/>
    </row>
    <row r="67" spans="1:4" ht="32.25" customHeight="1" x14ac:dyDescent="0.25">
      <c r="A67" s="94"/>
      <c r="B67" s="4" t="s">
        <v>114</v>
      </c>
      <c r="C67" s="18"/>
      <c r="D67" s="5"/>
    </row>
    <row r="68" spans="1:4" ht="60.75" customHeight="1" x14ac:dyDescent="0.25">
      <c r="A68" s="94"/>
      <c r="B68" s="1" t="s">
        <v>32</v>
      </c>
      <c r="C68" s="28">
        <f>C69</f>
        <v>800</v>
      </c>
      <c r="D68" s="5"/>
    </row>
    <row r="69" spans="1:4" ht="31.5" x14ac:dyDescent="0.25">
      <c r="A69" s="94"/>
      <c r="B69" s="1" t="s">
        <v>150</v>
      </c>
      <c r="C69" s="18">
        <v>800</v>
      </c>
      <c r="D69" s="5"/>
    </row>
    <row r="70" spans="1:4" ht="67.5" customHeight="1" x14ac:dyDescent="0.25">
      <c r="A70" s="94"/>
      <c r="B70" s="4" t="s">
        <v>115</v>
      </c>
      <c r="C70" s="28"/>
      <c r="D70" s="4"/>
    </row>
    <row r="71" spans="1:4" ht="15.75" x14ac:dyDescent="0.25">
      <c r="A71" s="94"/>
      <c r="B71" s="7" t="s">
        <v>31</v>
      </c>
      <c r="C71" s="18"/>
      <c r="D71" s="4"/>
    </row>
    <row r="72" spans="1:4" ht="66.75" customHeight="1" x14ac:dyDescent="0.25">
      <c r="A72" s="94"/>
      <c r="B72" s="4" t="s">
        <v>30</v>
      </c>
      <c r="C72" s="23"/>
      <c r="D72" s="4"/>
    </row>
    <row r="73" spans="1:4" ht="48.75" customHeight="1" x14ac:dyDescent="0.25">
      <c r="A73" s="94"/>
      <c r="B73" s="4" t="s">
        <v>29</v>
      </c>
      <c r="C73" s="25">
        <f>C74+C79</f>
        <v>147</v>
      </c>
      <c r="D73" s="4"/>
    </row>
    <row r="74" spans="1:4" ht="15.75" x14ac:dyDescent="0.25">
      <c r="A74" s="94"/>
      <c r="B74" s="6" t="s">
        <v>28</v>
      </c>
      <c r="C74" s="23">
        <f>C75</f>
        <v>147</v>
      </c>
      <c r="D74" s="6"/>
    </row>
    <row r="75" spans="1:4" ht="17.25" customHeight="1" x14ac:dyDescent="0.25">
      <c r="A75" s="94"/>
      <c r="B75" s="4" t="s">
        <v>27</v>
      </c>
      <c r="C75" s="23">
        <v>147</v>
      </c>
      <c r="D75" s="4"/>
    </row>
    <row r="76" spans="1:4" ht="17.25" customHeight="1" x14ac:dyDescent="0.25">
      <c r="A76" s="94"/>
      <c r="B76" s="4" t="s">
        <v>26</v>
      </c>
      <c r="C76" s="23"/>
      <c r="D76" s="4"/>
    </row>
    <row r="77" spans="1:4" ht="61.5" customHeight="1" x14ac:dyDescent="0.25">
      <c r="A77" s="94"/>
      <c r="B77" s="4" t="s">
        <v>112</v>
      </c>
      <c r="C77" s="23"/>
      <c r="D77" s="4"/>
    </row>
    <row r="78" spans="1:4" ht="45.75" customHeight="1" x14ac:dyDescent="0.25">
      <c r="A78" s="94"/>
      <c r="B78" s="4" t="s">
        <v>100</v>
      </c>
      <c r="C78" s="23"/>
      <c r="D78" s="4"/>
    </row>
    <row r="79" spans="1:4" ht="15.75" x14ac:dyDescent="0.25">
      <c r="A79" s="94"/>
      <c r="B79" s="6" t="s">
        <v>25</v>
      </c>
      <c r="C79" s="23">
        <f>C80+C81+C82+C83</f>
        <v>0</v>
      </c>
      <c r="D79" s="6"/>
    </row>
    <row r="80" spans="1:4" ht="27" customHeight="1" x14ac:dyDescent="0.25">
      <c r="A80" s="94"/>
      <c r="B80" s="6" t="s">
        <v>24</v>
      </c>
      <c r="C80" s="23"/>
      <c r="D80" s="6"/>
    </row>
    <row r="81" spans="1:5" ht="19.5" customHeight="1" x14ac:dyDescent="0.25">
      <c r="A81" s="94"/>
      <c r="B81" s="6" t="s">
        <v>23</v>
      </c>
      <c r="C81" s="23"/>
      <c r="D81" s="6"/>
    </row>
    <row r="82" spans="1:5" ht="28.5" customHeight="1" x14ac:dyDescent="0.25">
      <c r="A82" s="94"/>
      <c r="B82" s="6" t="s">
        <v>22</v>
      </c>
      <c r="C82" s="23"/>
      <c r="D82" s="6"/>
    </row>
    <row r="83" spans="1:5" ht="93" customHeight="1" x14ac:dyDescent="0.25">
      <c r="A83" s="94"/>
      <c r="B83" s="6" t="s">
        <v>21</v>
      </c>
      <c r="C83" s="23"/>
      <c r="D83" s="6"/>
    </row>
    <row r="84" spans="1:5" ht="63.75" customHeight="1" x14ac:dyDescent="0.25">
      <c r="A84" s="94"/>
      <c r="B84" s="4" t="s">
        <v>20</v>
      </c>
      <c r="C84" s="25"/>
      <c r="D84" s="4"/>
    </row>
    <row r="85" spans="1:5" ht="67.5" customHeight="1" x14ac:dyDescent="0.25">
      <c r="A85" s="95"/>
      <c r="B85" s="4" t="s">
        <v>19</v>
      </c>
      <c r="C85" s="25"/>
      <c r="D85" s="4"/>
    </row>
    <row r="86" spans="1:5" ht="96" customHeight="1" x14ac:dyDescent="0.25">
      <c r="A86" s="107" t="s">
        <v>131</v>
      </c>
      <c r="B86" s="108"/>
      <c r="C86" s="108"/>
      <c r="D86" s="109"/>
      <c r="E86" s="29"/>
    </row>
    <row r="87" spans="1:5" ht="36" customHeight="1" x14ac:dyDescent="0.25">
      <c r="A87" s="2">
        <v>6</v>
      </c>
      <c r="B87" s="52" t="s">
        <v>260</v>
      </c>
      <c r="C87" s="2"/>
      <c r="D87" s="2" t="s">
        <v>0</v>
      </c>
    </row>
    <row r="88" spans="1:5" ht="45.75" customHeight="1" x14ac:dyDescent="0.25">
      <c r="A88" s="93"/>
      <c r="B88" s="4" t="s">
        <v>18</v>
      </c>
      <c r="C88" s="15" t="s">
        <v>39</v>
      </c>
      <c r="D88" s="4"/>
    </row>
    <row r="89" spans="1:5" ht="33.75" customHeight="1" x14ac:dyDescent="0.25">
      <c r="A89" s="94"/>
      <c r="B89" s="4" t="s">
        <v>17</v>
      </c>
      <c r="C89" s="15" t="s">
        <v>39</v>
      </c>
      <c r="D89" s="4"/>
    </row>
    <row r="90" spans="1:5" ht="33.75" customHeight="1" x14ac:dyDescent="0.25">
      <c r="A90" s="94"/>
      <c r="B90" s="4" t="s">
        <v>139</v>
      </c>
      <c r="C90" s="41" t="s">
        <v>153</v>
      </c>
      <c r="D90" s="4"/>
    </row>
    <row r="91" spans="1:5" ht="33.75" customHeight="1" x14ac:dyDescent="0.25">
      <c r="A91" s="94"/>
      <c r="B91" s="4" t="s">
        <v>148</v>
      </c>
      <c r="C91" s="41" t="s">
        <v>152</v>
      </c>
      <c r="D91" s="4"/>
    </row>
    <row r="92" spans="1:5" ht="33.75" customHeight="1" x14ac:dyDescent="0.25">
      <c r="A92" s="94"/>
      <c r="B92" s="4" t="s">
        <v>16</v>
      </c>
      <c r="C92" s="55" t="s">
        <v>188</v>
      </c>
      <c r="D92" s="4"/>
    </row>
    <row r="93" spans="1:5" ht="33.75" customHeight="1" x14ac:dyDescent="0.25">
      <c r="A93" s="95"/>
      <c r="B93" s="4" t="s">
        <v>15</v>
      </c>
      <c r="C93" s="55" t="s">
        <v>189</v>
      </c>
      <c r="D93" s="4"/>
    </row>
    <row r="94" spans="1:5" ht="31.5" customHeight="1" x14ac:dyDescent="0.25">
      <c r="A94" s="107" t="s">
        <v>125</v>
      </c>
      <c r="B94" s="108"/>
      <c r="C94" s="108"/>
      <c r="D94" s="109"/>
    </row>
    <row r="95" spans="1:5" ht="31.5" customHeight="1" x14ac:dyDescent="0.25">
      <c r="A95" s="2">
        <v>7</v>
      </c>
      <c r="B95" s="6" t="s">
        <v>128</v>
      </c>
      <c r="C95" s="2" t="s">
        <v>39</v>
      </c>
      <c r="D95" s="2" t="s">
        <v>0</v>
      </c>
    </row>
    <row r="96" spans="1:5" ht="18.75" customHeight="1" x14ac:dyDescent="0.25">
      <c r="A96" s="90"/>
      <c r="B96" s="4" t="s">
        <v>14</v>
      </c>
      <c r="C96" s="2" t="s">
        <v>39</v>
      </c>
      <c r="D96" s="16"/>
    </row>
    <row r="97" spans="1:4" ht="18.75" customHeight="1" x14ac:dyDescent="0.25">
      <c r="A97" s="91"/>
      <c r="B97" s="4" t="s">
        <v>13</v>
      </c>
      <c r="C97" s="2" t="s">
        <v>39</v>
      </c>
      <c r="D97" s="16"/>
    </row>
    <row r="98" spans="1:4" ht="18.75" customHeight="1" x14ac:dyDescent="0.25">
      <c r="A98" s="91"/>
      <c r="B98" s="4" t="s">
        <v>12</v>
      </c>
      <c r="C98" s="2" t="s">
        <v>39</v>
      </c>
      <c r="D98" s="16"/>
    </row>
    <row r="99" spans="1:4" ht="18.75" customHeight="1" x14ac:dyDescent="0.25">
      <c r="A99" s="91"/>
      <c r="B99" s="4" t="s">
        <v>11</v>
      </c>
      <c r="C99" s="2" t="s">
        <v>39</v>
      </c>
      <c r="D99" s="16"/>
    </row>
    <row r="100" spans="1:4" ht="29.25" customHeight="1" x14ac:dyDescent="0.25">
      <c r="A100" s="92"/>
      <c r="B100" s="4" t="s">
        <v>10</v>
      </c>
      <c r="C100" s="2" t="s">
        <v>39</v>
      </c>
      <c r="D100" s="16"/>
    </row>
    <row r="101" spans="1:4" ht="18" customHeight="1" x14ac:dyDescent="0.25">
      <c r="A101" s="107" t="s">
        <v>126</v>
      </c>
      <c r="B101" s="108"/>
      <c r="C101" s="108"/>
      <c r="D101" s="109"/>
    </row>
    <row r="102" spans="1:4" ht="21.75" customHeight="1" x14ac:dyDescent="0.25">
      <c r="A102" s="2">
        <v>8</v>
      </c>
      <c r="B102" s="6" t="s">
        <v>9</v>
      </c>
      <c r="C102" s="5"/>
      <c r="D102" s="2" t="s">
        <v>0</v>
      </c>
    </row>
    <row r="103" spans="1:4" ht="28.5" customHeight="1" x14ac:dyDescent="0.25">
      <c r="A103" s="90"/>
      <c r="B103" s="4" t="s">
        <v>8</v>
      </c>
      <c r="C103" s="2" t="s">
        <v>39</v>
      </c>
      <c r="D103" s="17"/>
    </row>
    <row r="104" spans="1:4" ht="28.5" customHeight="1" x14ac:dyDescent="0.25">
      <c r="A104" s="91"/>
      <c r="B104" s="4" t="s">
        <v>7</v>
      </c>
      <c r="C104" s="2" t="s">
        <v>39</v>
      </c>
      <c r="D104" s="2" t="s">
        <v>0</v>
      </c>
    </row>
    <row r="105" spans="1:4" ht="157.5" x14ac:dyDescent="0.25">
      <c r="A105" s="91"/>
      <c r="B105" s="4" t="s">
        <v>6</v>
      </c>
      <c r="C105" s="43" t="s">
        <v>158</v>
      </c>
      <c r="D105" s="57" t="s">
        <v>5</v>
      </c>
    </row>
    <row r="106" spans="1:4" ht="173.25" x14ac:dyDescent="0.25">
      <c r="A106" s="91"/>
      <c r="B106" s="4" t="s">
        <v>160</v>
      </c>
      <c r="C106" s="43" t="s">
        <v>159</v>
      </c>
      <c r="D106" s="57" t="s">
        <v>5</v>
      </c>
    </row>
    <row r="107" spans="1:4" ht="126" x14ac:dyDescent="0.25">
      <c r="A107" s="91"/>
      <c r="B107" s="4" t="s">
        <v>161</v>
      </c>
      <c r="C107" s="43" t="s">
        <v>190</v>
      </c>
      <c r="D107" s="57" t="s">
        <v>5</v>
      </c>
    </row>
    <row r="108" spans="1:4" ht="48.75" customHeight="1" x14ac:dyDescent="0.25">
      <c r="A108" s="92"/>
      <c r="B108" s="4" t="s">
        <v>4</v>
      </c>
      <c r="C108" s="2" t="s">
        <v>39</v>
      </c>
      <c r="D108" s="2" t="s">
        <v>2</v>
      </c>
    </row>
    <row r="109" spans="1:4" ht="114.75" customHeight="1" x14ac:dyDescent="0.25">
      <c r="A109" s="79" t="s">
        <v>174</v>
      </c>
      <c r="B109" s="80"/>
      <c r="C109" s="80"/>
      <c r="D109" s="81"/>
    </row>
    <row r="110" spans="1:4" ht="36.75" customHeight="1" x14ac:dyDescent="0.25">
      <c r="A110" s="69">
        <v>9</v>
      </c>
      <c r="B110" s="70" t="s">
        <v>261</v>
      </c>
      <c r="C110" s="73" t="s">
        <v>263</v>
      </c>
      <c r="D110" s="16"/>
    </row>
    <row r="111" spans="1:4" ht="21" customHeight="1" x14ac:dyDescent="0.25">
      <c r="A111" s="79" t="s">
        <v>262</v>
      </c>
      <c r="B111" s="80"/>
      <c r="C111" s="80"/>
      <c r="D111" s="81"/>
    </row>
    <row r="112" spans="1:4" ht="24" customHeight="1" x14ac:dyDescent="0.25">
      <c r="A112" s="69">
        <v>10</v>
      </c>
      <c r="B112" s="3" t="s">
        <v>1</v>
      </c>
      <c r="C112" s="43">
        <v>15.6</v>
      </c>
      <c r="D112" s="69" t="s">
        <v>0</v>
      </c>
    </row>
    <row r="113" spans="1:4" ht="20.25" customHeight="1" x14ac:dyDescent="0.25">
      <c r="A113" s="99" t="s">
        <v>264</v>
      </c>
      <c r="B113" s="100"/>
      <c r="C113" s="100"/>
      <c r="D113" s="101"/>
    </row>
    <row r="114" spans="1:4" ht="33.75" customHeight="1" x14ac:dyDescent="0.25">
      <c r="A114" s="113">
        <v>11</v>
      </c>
      <c r="B114" s="103" t="s">
        <v>266</v>
      </c>
      <c r="C114" s="103"/>
      <c r="D114" s="103"/>
    </row>
    <row r="115" spans="1:4" ht="300.75" customHeight="1" x14ac:dyDescent="0.25">
      <c r="A115" s="113"/>
      <c r="B115" s="103" t="s">
        <v>265</v>
      </c>
      <c r="C115" s="103"/>
      <c r="D115" s="103"/>
    </row>
    <row r="116" spans="1:4" ht="63" customHeight="1" x14ac:dyDescent="0.25">
      <c r="A116" s="103" t="s">
        <v>151</v>
      </c>
      <c r="B116" s="103"/>
      <c r="C116" s="103"/>
      <c r="D116" s="103"/>
    </row>
  </sheetData>
  <mergeCells count="30">
    <mergeCell ref="A37:A38"/>
    <mergeCell ref="A60:A85"/>
    <mergeCell ref="A94:D94"/>
    <mergeCell ref="A40:A41"/>
    <mergeCell ref="A44:A48"/>
    <mergeCell ref="A51:A57"/>
    <mergeCell ref="A21:A24"/>
    <mergeCell ref="A116:D116"/>
    <mergeCell ref="A25:D25"/>
    <mergeCell ref="A42:D42"/>
    <mergeCell ref="A49:D49"/>
    <mergeCell ref="A114:A115"/>
    <mergeCell ref="B114:D114"/>
    <mergeCell ref="B115:D115"/>
    <mergeCell ref="A109:D109"/>
    <mergeCell ref="A86:D86"/>
    <mergeCell ref="A58:D58"/>
    <mergeCell ref="A27:A29"/>
    <mergeCell ref="A31:A35"/>
    <mergeCell ref="A1:D1"/>
    <mergeCell ref="A2:D2"/>
    <mergeCell ref="A3:D3"/>
    <mergeCell ref="A11:A14"/>
    <mergeCell ref="A16:A19"/>
    <mergeCell ref="A113:D113"/>
    <mergeCell ref="A111:D111"/>
    <mergeCell ref="A88:A93"/>
    <mergeCell ref="A96:A100"/>
    <mergeCell ref="A103:A108"/>
    <mergeCell ref="A101:D101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FF"/>
  </sheetPr>
  <dimension ref="A1:D116"/>
  <sheetViews>
    <sheetView topLeftCell="A7" workbookViewId="0">
      <selection activeCell="C20" sqref="C20"/>
    </sheetView>
  </sheetViews>
  <sheetFormatPr defaultRowHeight="15" x14ac:dyDescent="0.25"/>
  <cols>
    <col min="1" max="1" width="6.42578125" style="12" customWidth="1"/>
    <col min="2" max="2" width="39.140625" style="12" customWidth="1"/>
    <col min="3" max="3" width="29.7109375" style="13" customWidth="1"/>
    <col min="4" max="4" width="16.5703125" style="12" customWidth="1"/>
  </cols>
  <sheetData>
    <row r="1" spans="1:4" ht="18.75" x14ac:dyDescent="0.25">
      <c r="A1" s="82" t="s">
        <v>66</v>
      </c>
      <c r="B1" s="82"/>
      <c r="C1" s="82"/>
      <c r="D1" s="82"/>
    </row>
    <row r="2" spans="1:4" ht="18.75" x14ac:dyDescent="0.25">
      <c r="A2" s="82" t="s">
        <v>99</v>
      </c>
      <c r="B2" s="82"/>
      <c r="C2" s="82"/>
      <c r="D2" s="82"/>
    </row>
    <row r="3" spans="1:4" ht="15.75" x14ac:dyDescent="0.25">
      <c r="A3" s="83" t="s">
        <v>64</v>
      </c>
      <c r="B3" s="83"/>
      <c r="C3" s="83"/>
      <c r="D3" s="83"/>
    </row>
    <row r="4" spans="1:4" ht="11.25" customHeight="1" x14ac:dyDescent="0.25">
      <c r="A4" s="11"/>
    </row>
    <row r="5" spans="1:4" ht="32.25" customHeight="1" x14ac:dyDescent="0.25">
      <c r="A5" s="2" t="s">
        <v>63</v>
      </c>
      <c r="B5" s="5" t="s">
        <v>62</v>
      </c>
      <c r="C5" s="5" t="s">
        <v>61</v>
      </c>
      <c r="D5" s="5" t="s">
        <v>60</v>
      </c>
    </row>
    <row r="6" spans="1:4" ht="15.75" x14ac:dyDescent="0.25">
      <c r="A6" s="2">
        <v>1</v>
      </c>
      <c r="B6" s="5" t="s">
        <v>59</v>
      </c>
      <c r="C6" s="2"/>
      <c r="D6" s="2" t="s">
        <v>58</v>
      </c>
    </row>
    <row r="7" spans="1:4" ht="15.75" x14ac:dyDescent="0.25">
      <c r="A7" s="9" t="s">
        <v>57</v>
      </c>
      <c r="B7" s="5" t="s">
        <v>56</v>
      </c>
      <c r="C7" s="2" t="s">
        <v>135</v>
      </c>
      <c r="D7" s="5"/>
    </row>
    <row r="8" spans="1:4" ht="19.5" customHeight="1" x14ac:dyDescent="0.25">
      <c r="A8" s="9" t="s">
        <v>54</v>
      </c>
      <c r="B8" s="5" t="s">
        <v>53</v>
      </c>
      <c r="C8" s="2">
        <v>77</v>
      </c>
      <c r="D8" s="5"/>
    </row>
    <row r="9" spans="1:4" ht="15.75" x14ac:dyDescent="0.25">
      <c r="A9" s="9" t="s">
        <v>52</v>
      </c>
      <c r="B9" s="5" t="s">
        <v>51</v>
      </c>
      <c r="C9" s="2">
        <v>4.2</v>
      </c>
      <c r="D9" s="5"/>
    </row>
    <row r="10" spans="1:4" ht="48.75" customHeight="1" x14ac:dyDescent="0.25">
      <c r="A10" s="9" t="s">
        <v>50</v>
      </c>
      <c r="B10" s="5" t="s">
        <v>117</v>
      </c>
      <c r="C10" s="5">
        <f>SUM(C11:C14)</f>
        <v>17480.099999999999</v>
      </c>
      <c r="D10" s="5"/>
    </row>
    <row r="11" spans="1:4" ht="15.75" x14ac:dyDescent="0.25">
      <c r="A11" s="84"/>
      <c r="B11" s="14" t="s">
        <v>67</v>
      </c>
      <c r="C11" s="2">
        <v>3894</v>
      </c>
      <c r="D11" s="5"/>
    </row>
    <row r="12" spans="1:4" ht="15.75" x14ac:dyDescent="0.25">
      <c r="A12" s="85"/>
      <c r="B12" s="14" t="s">
        <v>68</v>
      </c>
      <c r="C12" s="2">
        <v>6941</v>
      </c>
      <c r="D12" s="5"/>
    </row>
    <row r="13" spans="1:4" ht="15.75" x14ac:dyDescent="0.25">
      <c r="A13" s="85"/>
      <c r="B13" s="14" t="s">
        <v>69</v>
      </c>
      <c r="C13" s="2">
        <v>652</v>
      </c>
      <c r="D13" s="5"/>
    </row>
    <row r="14" spans="1:4" ht="15.75" x14ac:dyDescent="0.25">
      <c r="A14" s="86"/>
      <c r="B14" s="14" t="s">
        <v>70</v>
      </c>
      <c r="C14" s="2">
        <v>5993.1</v>
      </c>
      <c r="D14" s="5"/>
    </row>
    <row r="15" spans="1:4" ht="31.5" customHeight="1" x14ac:dyDescent="0.25">
      <c r="A15" s="9" t="s">
        <v>49</v>
      </c>
      <c r="B15" s="6" t="s">
        <v>48</v>
      </c>
      <c r="C15" s="5">
        <f>SUM(C16:C19)</f>
        <v>1745.73</v>
      </c>
      <c r="D15" s="5"/>
    </row>
    <row r="16" spans="1:4" ht="15.75" x14ac:dyDescent="0.25">
      <c r="A16" s="84"/>
      <c r="B16" s="14" t="s">
        <v>67</v>
      </c>
      <c r="C16" s="2">
        <v>135.63</v>
      </c>
      <c r="D16" s="5"/>
    </row>
    <row r="17" spans="1:4" ht="15.75" x14ac:dyDescent="0.25">
      <c r="A17" s="85"/>
      <c r="B17" s="14" t="s">
        <v>68</v>
      </c>
      <c r="C17" s="2">
        <v>570.99</v>
      </c>
      <c r="D17" s="5"/>
    </row>
    <row r="18" spans="1:4" ht="15.75" x14ac:dyDescent="0.25">
      <c r="A18" s="85"/>
      <c r="B18" s="14" t="s">
        <v>69</v>
      </c>
      <c r="C18" s="2">
        <v>121.89</v>
      </c>
      <c r="D18" s="5"/>
    </row>
    <row r="19" spans="1:4" ht="15.75" x14ac:dyDescent="0.25">
      <c r="A19" s="86"/>
      <c r="B19" s="14" t="s">
        <v>70</v>
      </c>
      <c r="C19" s="2">
        <v>917.22</v>
      </c>
      <c r="D19" s="5"/>
    </row>
    <row r="20" spans="1:4" ht="50.25" x14ac:dyDescent="0.25">
      <c r="A20" s="9" t="s">
        <v>278</v>
      </c>
      <c r="B20" s="77" t="s">
        <v>280</v>
      </c>
      <c r="C20" s="5">
        <v>1.5</v>
      </c>
      <c r="D20" s="5"/>
    </row>
    <row r="21" spans="1:4" ht="15.75" x14ac:dyDescent="0.25">
      <c r="A21" s="84"/>
      <c r="B21" s="14" t="s">
        <v>73</v>
      </c>
      <c r="C21" s="33">
        <v>1.5</v>
      </c>
      <c r="D21" s="5"/>
    </row>
    <row r="22" spans="1:4" ht="15.75" x14ac:dyDescent="0.25">
      <c r="A22" s="85"/>
      <c r="B22" s="14" t="s">
        <v>74</v>
      </c>
      <c r="C22" s="33">
        <v>1.4</v>
      </c>
      <c r="D22" s="5"/>
    </row>
    <row r="23" spans="1:4" ht="15.75" x14ac:dyDescent="0.25">
      <c r="A23" s="85"/>
      <c r="B23" s="14" t="s">
        <v>75</v>
      </c>
      <c r="C23" s="33">
        <v>1.6</v>
      </c>
      <c r="D23" s="5"/>
    </row>
    <row r="24" spans="1:4" ht="15.75" x14ac:dyDescent="0.25">
      <c r="A24" s="86"/>
      <c r="B24" s="14" t="s">
        <v>76</v>
      </c>
      <c r="C24" s="33">
        <v>3.6</v>
      </c>
      <c r="D24" s="5"/>
    </row>
    <row r="25" spans="1:4" ht="18" customHeight="1" x14ac:dyDescent="0.25">
      <c r="A25" s="110" t="s">
        <v>124</v>
      </c>
      <c r="B25" s="111"/>
      <c r="C25" s="111"/>
      <c r="D25" s="112"/>
    </row>
    <row r="26" spans="1:4" ht="24.75" customHeight="1" x14ac:dyDescent="0.25">
      <c r="A26" s="2">
        <v>2</v>
      </c>
      <c r="B26" s="6" t="s">
        <v>47</v>
      </c>
      <c r="C26" s="2"/>
      <c r="D26" s="2" t="s">
        <v>0</v>
      </c>
    </row>
    <row r="27" spans="1:4" ht="15.75" customHeight="1" x14ac:dyDescent="0.25">
      <c r="A27" s="93"/>
      <c r="B27" s="14" t="s">
        <v>71</v>
      </c>
      <c r="C27" s="24">
        <v>15.5</v>
      </c>
      <c r="D27" s="5"/>
    </row>
    <row r="28" spans="1:4" ht="15.75" customHeight="1" x14ac:dyDescent="0.25">
      <c r="A28" s="94"/>
      <c r="B28" s="14" t="s">
        <v>162</v>
      </c>
      <c r="C28" s="39">
        <v>2.407</v>
      </c>
      <c r="D28" s="5"/>
    </row>
    <row r="29" spans="1:4" ht="15.75" customHeight="1" x14ac:dyDescent="0.25">
      <c r="A29" s="95"/>
      <c r="B29" s="14" t="s">
        <v>72</v>
      </c>
      <c r="C29" s="74">
        <f>C28/C27</f>
        <v>0.15529032258064515</v>
      </c>
      <c r="D29" s="5"/>
    </row>
    <row r="30" spans="1:4" ht="34.5" x14ac:dyDescent="0.25">
      <c r="A30" s="9" t="s">
        <v>46</v>
      </c>
      <c r="B30" s="3" t="s">
        <v>119</v>
      </c>
      <c r="C30" s="42">
        <f>SUM(C31:C36)</f>
        <v>2.407</v>
      </c>
      <c r="D30" s="5"/>
    </row>
    <row r="31" spans="1:4" ht="15.75" customHeight="1" x14ac:dyDescent="0.25">
      <c r="A31" s="93"/>
      <c r="B31" s="14" t="s">
        <v>73</v>
      </c>
      <c r="C31" s="39">
        <v>0.74</v>
      </c>
      <c r="D31" s="5"/>
    </row>
    <row r="32" spans="1:4" ht="15.75" customHeight="1" x14ac:dyDescent="0.25">
      <c r="A32" s="94"/>
      <c r="B32" s="14" t="s">
        <v>74</v>
      </c>
      <c r="C32" s="39">
        <v>1.097</v>
      </c>
      <c r="D32" s="5"/>
    </row>
    <row r="33" spans="1:4" ht="15.75" customHeight="1" x14ac:dyDescent="0.25">
      <c r="A33" s="94"/>
      <c r="B33" s="14" t="s">
        <v>75</v>
      </c>
      <c r="C33" s="39">
        <v>0.35199999999999998</v>
      </c>
      <c r="D33" s="5"/>
    </row>
    <row r="34" spans="1:4" ht="15.75" customHeight="1" x14ac:dyDescent="0.25">
      <c r="A34" s="94"/>
      <c r="B34" s="14" t="s">
        <v>76</v>
      </c>
      <c r="C34" s="39">
        <v>0.218</v>
      </c>
      <c r="D34" s="5"/>
    </row>
    <row r="35" spans="1:4" ht="15.75" customHeight="1" x14ac:dyDescent="0.25">
      <c r="A35" s="94"/>
      <c r="B35" s="14" t="s">
        <v>97</v>
      </c>
      <c r="C35" s="39">
        <v>0</v>
      </c>
      <c r="D35" s="5"/>
    </row>
    <row r="36" spans="1:4" ht="15.75" customHeight="1" x14ac:dyDescent="0.25">
      <c r="A36" s="95"/>
      <c r="B36" s="14" t="s">
        <v>77</v>
      </c>
      <c r="C36" s="39">
        <v>0</v>
      </c>
      <c r="D36" s="5"/>
    </row>
    <row r="37" spans="1:4" ht="35.25" customHeight="1" x14ac:dyDescent="0.25">
      <c r="A37" s="9" t="s">
        <v>44</v>
      </c>
      <c r="B37" s="3" t="s">
        <v>43</v>
      </c>
      <c r="C37" s="2"/>
      <c r="D37" s="5"/>
    </row>
    <row r="38" spans="1:4" ht="15.75" x14ac:dyDescent="0.25">
      <c r="A38" s="93"/>
      <c r="B38" s="14" t="s">
        <v>71</v>
      </c>
      <c r="C38" s="24">
        <v>15.5</v>
      </c>
      <c r="D38" s="5"/>
    </row>
    <row r="39" spans="1:4" ht="15.75" x14ac:dyDescent="0.25">
      <c r="A39" s="95"/>
      <c r="B39" s="14" t="s">
        <v>78</v>
      </c>
      <c r="C39" s="39">
        <v>2.407</v>
      </c>
      <c r="D39" s="5"/>
    </row>
    <row r="40" spans="1:4" ht="31.5" x14ac:dyDescent="0.25">
      <c r="A40" s="9" t="s">
        <v>42</v>
      </c>
      <c r="B40" s="6" t="s">
        <v>41</v>
      </c>
      <c r="C40" s="5"/>
      <c r="D40" s="5"/>
    </row>
    <row r="41" spans="1:4" ht="15.75" x14ac:dyDescent="0.25">
      <c r="A41" s="93"/>
      <c r="B41" s="14" t="s">
        <v>71</v>
      </c>
      <c r="C41" s="21">
        <v>0</v>
      </c>
      <c r="D41" s="5"/>
    </row>
    <row r="42" spans="1:4" ht="15.75" x14ac:dyDescent="0.25">
      <c r="A42" s="95"/>
      <c r="B42" s="14" t="s">
        <v>78</v>
      </c>
      <c r="C42" s="2">
        <v>0</v>
      </c>
      <c r="D42" s="5"/>
    </row>
    <row r="43" spans="1:4" ht="18.75" customHeight="1" x14ac:dyDescent="0.25">
      <c r="A43" s="107" t="s">
        <v>127</v>
      </c>
      <c r="B43" s="108"/>
      <c r="C43" s="108"/>
      <c r="D43" s="109"/>
    </row>
    <row r="44" spans="1:4" ht="31.5" x14ac:dyDescent="0.25">
      <c r="A44" s="2">
        <v>3</v>
      </c>
      <c r="B44" s="3" t="s">
        <v>40</v>
      </c>
      <c r="C44" s="33" t="s">
        <v>163</v>
      </c>
      <c r="D44" s="2" t="s">
        <v>0</v>
      </c>
    </row>
    <row r="45" spans="1:4" ht="15.75" x14ac:dyDescent="0.25">
      <c r="A45" s="93"/>
      <c r="B45" s="14" t="s">
        <v>79</v>
      </c>
      <c r="C45" s="37" t="s">
        <v>193</v>
      </c>
      <c r="D45" s="5"/>
    </row>
    <row r="46" spans="1:4" ht="15.75" x14ac:dyDescent="0.25">
      <c r="A46" s="94"/>
      <c r="B46" s="14" t="s">
        <v>80</v>
      </c>
      <c r="C46" s="38" t="s">
        <v>191</v>
      </c>
      <c r="D46" s="5"/>
    </row>
    <row r="47" spans="1:4" ht="31.5" x14ac:dyDescent="0.25">
      <c r="A47" s="94"/>
      <c r="B47" s="14" t="s">
        <v>81</v>
      </c>
      <c r="C47" s="38" t="s">
        <v>192</v>
      </c>
      <c r="D47" s="5"/>
    </row>
    <row r="48" spans="1:4" ht="15.75" x14ac:dyDescent="0.25">
      <c r="A48" s="94"/>
      <c r="B48" s="14" t="s">
        <v>82</v>
      </c>
      <c r="C48" s="40" t="s">
        <v>194</v>
      </c>
      <c r="D48" s="5"/>
    </row>
    <row r="49" spans="1:4" ht="15.75" x14ac:dyDescent="0.25">
      <c r="A49" s="95"/>
      <c r="B49" s="14" t="s">
        <v>83</v>
      </c>
      <c r="C49" s="40" t="s">
        <v>195</v>
      </c>
      <c r="D49" s="5"/>
    </row>
    <row r="50" spans="1:4" ht="33.75" customHeight="1" x14ac:dyDescent="0.25">
      <c r="A50" s="87" t="s">
        <v>120</v>
      </c>
      <c r="B50" s="88"/>
      <c r="C50" s="88"/>
      <c r="D50" s="89"/>
    </row>
    <row r="51" spans="1:4" ht="47.25" x14ac:dyDescent="0.25">
      <c r="A51" s="2">
        <v>4</v>
      </c>
      <c r="B51" s="52" t="s">
        <v>259</v>
      </c>
      <c r="C51" s="2"/>
      <c r="D51" s="2" t="s">
        <v>0</v>
      </c>
    </row>
    <row r="52" spans="1:4" ht="15.75" customHeight="1" x14ac:dyDescent="0.25">
      <c r="A52" s="93"/>
      <c r="B52" s="14" t="s">
        <v>84</v>
      </c>
      <c r="C52" s="37" t="s">
        <v>198</v>
      </c>
      <c r="D52" s="5"/>
    </row>
    <row r="53" spans="1:4" ht="15.75" customHeight="1" x14ac:dyDescent="0.25">
      <c r="A53" s="94"/>
      <c r="B53" s="14" t="s">
        <v>85</v>
      </c>
      <c r="C53" s="33">
        <v>0</v>
      </c>
      <c r="D53" s="5"/>
    </row>
    <row r="54" spans="1:4" ht="15.75" customHeight="1" x14ac:dyDescent="0.25">
      <c r="A54" s="94"/>
      <c r="B54" s="48" t="s">
        <v>144</v>
      </c>
      <c r="C54" s="33">
        <v>0</v>
      </c>
      <c r="D54" s="5"/>
    </row>
    <row r="55" spans="1:4" ht="15.75" customHeight="1" x14ac:dyDescent="0.25">
      <c r="A55" s="94"/>
      <c r="B55" s="48" t="s">
        <v>145</v>
      </c>
      <c r="C55" s="33">
        <v>0</v>
      </c>
      <c r="D55" s="5"/>
    </row>
    <row r="56" spans="1:4" ht="15.75" customHeight="1" x14ac:dyDescent="0.25">
      <c r="A56" s="94"/>
      <c r="B56" s="48" t="s">
        <v>146</v>
      </c>
      <c r="C56" s="38" t="s">
        <v>197</v>
      </c>
      <c r="D56" s="5"/>
    </row>
    <row r="57" spans="1:4" ht="15.75" customHeight="1" x14ac:dyDescent="0.25">
      <c r="A57" s="94"/>
      <c r="B57" s="14" t="s">
        <v>86</v>
      </c>
      <c r="C57" s="33">
        <v>0</v>
      </c>
      <c r="D57" s="5"/>
    </row>
    <row r="58" spans="1:4" ht="31.5" x14ac:dyDescent="0.25">
      <c r="A58" s="95"/>
      <c r="B58" s="14" t="s">
        <v>87</v>
      </c>
      <c r="C58" s="38" t="s">
        <v>196</v>
      </c>
      <c r="D58" s="5"/>
    </row>
    <row r="59" spans="1:4" ht="18.75" customHeight="1" x14ac:dyDescent="0.25">
      <c r="A59" s="99" t="s">
        <v>122</v>
      </c>
      <c r="B59" s="100"/>
      <c r="C59" s="100"/>
      <c r="D59" s="101"/>
    </row>
    <row r="60" spans="1:4" ht="30" customHeight="1" x14ac:dyDescent="0.25">
      <c r="A60" s="2">
        <v>5</v>
      </c>
      <c r="B60" s="10" t="s">
        <v>38</v>
      </c>
      <c r="C60" s="2"/>
      <c r="D60" s="2" t="s">
        <v>0</v>
      </c>
    </row>
    <row r="61" spans="1:4" ht="15.75" x14ac:dyDescent="0.25">
      <c r="A61" s="93"/>
      <c r="B61" s="4" t="s">
        <v>37</v>
      </c>
      <c r="C61" s="18">
        <f>C62+C68+C73+C84+C85</f>
        <v>4987</v>
      </c>
      <c r="D61" s="5"/>
    </row>
    <row r="62" spans="1:4" ht="83.25" customHeight="1" x14ac:dyDescent="0.25">
      <c r="A62" s="94"/>
      <c r="B62" s="1" t="s">
        <v>36</v>
      </c>
      <c r="C62" s="26">
        <f>C67</f>
        <v>0</v>
      </c>
      <c r="D62" s="5"/>
    </row>
    <row r="63" spans="1:4" ht="15.75" customHeight="1" x14ac:dyDescent="0.25">
      <c r="A63" s="94"/>
      <c r="B63" s="1" t="s">
        <v>35</v>
      </c>
      <c r="C63" s="2" t="s">
        <v>39</v>
      </c>
      <c r="D63" s="2"/>
    </row>
    <row r="64" spans="1:4" ht="15.75" customHeight="1" x14ac:dyDescent="0.25">
      <c r="A64" s="94"/>
      <c r="B64" s="4" t="s">
        <v>116</v>
      </c>
      <c r="C64" s="2" t="s">
        <v>39</v>
      </c>
      <c r="D64" s="5"/>
    </row>
    <row r="65" spans="1:4" ht="15.75" customHeight="1" x14ac:dyDescent="0.25">
      <c r="A65" s="94"/>
      <c r="B65" s="4" t="s">
        <v>34</v>
      </c>
      <c r="C65" s="2" t="s">
        <v>39</v>
      </c>
      <c r="D65" s="5"/>
    </row>
    <row r="66" spans="1:4" ht="15.75" customHeight="1" x14ac:dyDescent="0.25">
      <c r="A66" s="94"/>
      <c r="B66" s="4" t="s">
        <v>33</v>
      </c>
      <c r="C66" s="2" t="s">
        <v>39</v>
      </c>
      <c r="D66" s="5"/>
    </row>
    <row r="67" spans="1:4" ht="45.75" customHeight="1" x14ac:dyDescent="0.25">
      <c r="A67" s="94"/>
      <c r="B67" s="4" t="s">
        <v>98</v>
      </c>
      <c r="C67" s="2"/>
      <c r="D67" s="5"/>
    </row>
    <row r="68" spans="1:4" ht="60.75" customHeight="1" x14ac:dyDescent="0.25">
      <c r="A68" s="94"/>
      <c r="B68" s="1" t="s">
        <v>32</v>
      </c>
      <c r="C68" s="26">
        <v>0</v>
      </c>
      <c r="D68" s="5"/>
    </row>
    <row r="69" spans="1:4" ht="31.5" x14ac:dyDescent="0.25">
      <c r="A69" s="94"/>
      <c r="B69" s="1" t="s">
        <v>150</v>
      </c>
      <c r="C69" s="2" t="s">
        <v>39</v>
      </c>
      <c r="D69" s="5"/>
    </row>
    <row r="70" spans="1:4" ht="67.5" customHeight="1" x14ac:dyDescent="0.25">
      <c r="A70" s="94"/>
      <c r="B70" s="4" t="s">
        <v>115</v>
      </c>
      <c r="C70" s="26">
        <v>0</v>
      </c>
      <c r="D70" s="4"/>
    </row>
    <row r="71" spans="1:4" ht="15.75" x14ac:dyDescent="0.25">
      <c r="A71" s="94"/>
      <c r="B71" s="7" t="s">
        <v>31</v>
      </c>
      <c r="C71" s="2" t="s">
        <v>39</v>
      </c>
      <c r="D71" s="4"/>
    </row>
    <row r="72" spans="1:4" ht="66.75" customHeight="1" x14ac:dyDescent="0.25">
      <c r="A72" s="94"/>
      <c r="B72" s="4" t="s">
        <v>30</v>
      </c>
      <c r="C72" s="15" t="s">
        <v>39</v>
      </c>
      <c r="D72" s="4"/>
    </row>
    <row r="73" spans="1:4" ht="47.25" customHeight="1" x14ac:dyDescent="0.25">
      <c r="A73" s="94"/>
      <c r="B73" s="4" t="s">
        <v>29</v>
      </c>
      <c r="C73" s="25">
        <f>C74+C79</f>
        <v>4841</v>
      </c>
      <c r="D73" s="4"/>
    </row>
    <row r="74" spans="1:4" ht="15.75" x14ac:dyDescent="0.25">
      <c r="A74" s="94"/>
      <c r="B74" s="6" t="s">
        <v>28</v>
      </c>
      <c r="C74" s="23">
        <f>C75+C76+C77+C78</f>
        <v>4841</v>
      </c>
      <c r="D74" s="6"/>
    </row>
    <row r="75" spans="1:4" ht="18" customHeight="1" x14ac:dyDescent="0.25">
      <c r="A75" s="94"/>
      <c r="B75" s="4" t="s">
        <v>27</v>
      </c>
      <c r="C75" s="23">
        <v>3495</v>
      </c>
      <c r="D75" s="4"/>
    </row>
    <row r="76" spans="1:4" ht="18" customHeight="1" x14ac:dyDescent="0.25">
      <c r="A76" s="94"/>
      <c r="B76" s="4" t="s">
        <v>26</v>
      </c>
      <c r="C76" s="15">
        <v>0</v>
      </c>
      <c r="D76" s="4"/>
    </row>
    <row r="77" spans="1:4" ht="65.25" customHeight="1" x14ac:dyDescent="0.25">
      <c r="A77" s="94"/>
      <c r="B77" s="4" t="s">
        <v>101</v>
      </c>
      <c r="C77" s="15">
        <v>1346</v>
      </c>
      <c r="D77" s="4"/>
    </row>
    <row r="78" spans="1:4" ht="43.5" customHeight="1" x14ac:dyDescent="0.25">
      <c r="A78" s="94"/>
      <c r="B78" s="4" t="s">
        <v>100</v>
      </c>
      <c r="C78" s="15">
        <v>0</v>
      </c>
      <c r="D78" s="4"/>
    </row>
    <row r="79" spans="1:4" ht="15.75" x14ac:dyDescent="0.25">
      <c r="A79" s="94"/>
      <c r="B79" s="6" t="s">
        <v>25</v>
      </c>
      <c r="C79" s="15"/>
      <c r="D79" s="6"/>
    </row>
    <row r="80" spans="1:4" ht="27" customHeight="1" x14ac:dyDescent="0.25">
      <c r="A80" s="94"/>
      <c r="B80" s="6" t="s">
        <v>24</v>
      </c>
      <c r="C80" s="15"/>
      <c r="D80" s="6"/>
    </row>
    <row r="81" spans="1:4" ht="17.25" customHeight="1" x14ac:dyDescent="0.25">
      <c r="A81" s="94"/>
      <c r="B81" s="6" t="s">
        <v>23</v>
      </c>
      <c r="C81" s="15"/>
      <c r="D81" s="6"/>
    </row>
    <row r="82" spans="1:4" ht="30" customHeight="1" x14ac:dyDescent="0.25">
      <c r="A82" s="94"/>
      <c r="B82" s="6" t="s">
        <v>22</v>
      </c>
      <c r="C82" s="15"/>
      <c r="D82" s="6"/>
    </row>
    <row r="83" spans="1:4" ht="80.25" customHeight="1" x14ac:dyDescent="0.25">
      <c r="A83" s="94"/>
      <c r="B83" s="6" t="s">
        <v>21</v>
      </c>
      <c r="C83" s="15"/>
      <c r="D83" s="6"/>
    </row>
    <row r="84" spans="1:4" ht="63" customHeight="1" x14ac:dyDescent="0.25">
      <c r="A84" s="94"/>
      <c r="B84" s="4" t="s">
        <v>20</v>
      </c>
      <c r="C84" s="27">
        <v>146</v>
      </c>
      <c r="D84" s="4"/>
    </row>
    <row r="85" spans="1:4" ht="63" customHeight="1" x14ac:dyDescent="0.25">
      <c r="A85" s="95"/>
      <c r="B85" s="4" t="s">
        <v>19</v>
      </c>
      <c r="C85" s="27">
        <v>0</v>
      </c>
      <c r="D85" s="4"/>
    </row>
    <row r="86" spans="1:4" ht="79.5" customHeight="1" x14ac:dyDescent="0.25">
      <c r="A86" s="107" t="s">
        <v>132</v>
      </c>
      <c r="B86" s="108"/>
      <c r="C86" s="108"/>
      <c r="D86" s="109"/>
    </row>
    <row r="87" spans="1:4" ht="33.75" customHeight="1" x14ac:dyDescent="0.25">
      <c r="A87" s="2">
        <v>6</v>
      </c>
      <c r="B87" s="52" t="s">
        <v>260</v>
      </c>
      <c r="C87" s="2" t="s">
        <v>39</v>
      </c>
      <c r="D87" s="2" t="s">
        <v>0</v>
      </c>
    </row>
    <row r="88" spans="1:4" ht="29.25" customHeight="1" x14ac:dyDescent="0.25">
      <c r="A88" s="120"/>
      <c r="B88" s="4" t="s">
        <v>102</v>
      </c>
      <c r="C88" s="15" t="s">
        <v>39</v>
      </c>
      <c r="D88" s="4"/>
    </row>
    <row r="89" spans="1:4" ht="29.25" customHeight="1" x14ac:dyDescent="0.25">
      <c r="A89" s="121"/>
      <c r="B89" s="4" t="s">
        <v>103</v>
      </c>
      <c r="C89" s="15" t="s">
        <v>39</v>
      </c>
      <c r="D89" s="4"/>
    </row>
    <row r="90" spans="1:4" ht="29.25" customHeight="1" x14ac:dyDescent="0.25">
      <c r="A90" s="121"/>
      <c r="B90" s="4" t="s">
        <v>139</v>
      </c>
      <c r="C90" s="41" t="s">
        <v>156</v>
      </c>
      <c r="D90" s="4"/>
    </row>
    <row r="91" spans="1:4" ht="29.25" customHeight="1" x14ac:dyDescent="0.25">
      <c r="A91" s="121"/>
      <c r="B91" s="4" t="s">
        <v>148</v>
      </c>
      <c r="C91" s="41" t="s">
        <v>157</v>
      </c>
      <c r="D91" s="4"/>
    </row>
    <row r="92" spans="1:4" ht="29.25" customHeight="1" x14ac:dyDescent="0.25">
      <c r="A92" s="121"/>
      <c r="B92" s="4" t="s">
        <v>104</v>
      </c>
      <c r="C92" s="41" t="s">
        <v>199</v>
      </c>
      <c r="D92" s="4"/>
    </row>
    <row r="93" spans="1:4" ht="29.25" customHeight="1" x14ac:dyDescent="0.25">
      <c r="A93" s="122"/>
      <c r="B93" s="4" t="s">
        <v>105</v>
      </c>
      <c r="C93" s="41" t="s">
        <v>200</v>
      </c>
      <c r="D93" s="4"/>
    </row>
    <row r="94" spans="1:4" ht="31.5" customHeight="1" x14ac:dyDescent="0.25">
      <c r="A94" s="117" t="s">
        <v>136</v>
      </c>
      <c r="B94" s="118"/>
      <c r="C94" s="118"/>
      <c r="D94" s="119"/>
    </row>
    <row r="95" spans="1:4" ht="31.5" customHeight="1" x14ac:dyDescent="0.25">
      <c r="A95" s="2">
        <v>7</v>
      </c>
      <c r="B95" s="6" t="s">
        <v>128</v>
      </c>
      <c r="C95" s="2">
        <f>SUM(C96:C100)</f>
        <v>0</v>
      </c>
      <c r="D95" s="2" t="s">
        <v>0</v>
      </c>
    </row>
    <row r="96" spans="1:4" ht="18" customHeight="1" x14ac:dyDescent="0.25">
      <c r="A96" s="90"/>
      <c r="B96" s="4" t="s">
        <v>14</v>
      </c>
      <c r="C96" s="2">
        <v>0</v>
      </c>
      <c r="D96" s="16"/>
    </row>
    <row r="97" spans="1:4" ht="18" customHeight="1" x14ac:dyDescent="0.25">
      <c r="A97" s="91"/>
      <c r="B97" s="4" t="s">
        <v>13</v>
      </c>
      <c r="C97" s="2">
        <v>0</v>
      </c>
      <c r="D97" s="16"/>
    </row>
    <row r="98" spans="1:4" ht="18" customHeight="1" x14ac:dyDescent="0.25">
      <c r="A98" s="91"/>
      <c r="B98" s="4" t="s">
        <v>12</v>
      </c>
      <c r="C98" s="43">
        <v>0</v>
      </c>
      <c r="D98" s="16"/>
    </row>
    <row r="99" spans="1:4" ht="18" customHeight="1" x14ac:dyDescent="0.25">
      <c r="A99" s="91"/>
      <c r="B99" s="4" t="s">
        <v>11</v>
      </c>
      <c r="C99" s="2">
        <v>0</v>
      </c>
      <c r="D99" s="16"/>
    </row>
    <row r="100" spans="1:4" ht="18" customHeight="1" x14ac:dyDescent="0.25">
      <c r="A100" s="92"/>
      <c r="B100" s="4" t="s">
        <v>10</v>
      </c>
      <c r="C100" s="2">
        <v>0</v>
      </c>
      <c r="D100" s="16"/>
    </row>
    <row r="101" spans="1:4" ht="19.5" customHeight="1" x14ac:dyDescent="0.25">
      <c r="A101" s="114" t="s">
        <v>126</v>
      </c>
      <c r="B101" s="115"/>
      <c r="C101" s="115"/>
      <c r="D101" s="116"/>
    </row>
    <row r="102" spans="1:4" ht="21.75" customHeight="1" x14ac:dyDescent="0.25">
      <c r="A102" s="2">
        <v>8</v>
      </c>
      <c r="B102" s="6" t="s">
        <v>9</v>
      </c>
      <c r="C102" s="5"/>
      <c r="D102" s="2" t="s">
        <v>0</v>
      </c>
    </row>
    <row r="103" spans="1:4" ht="34.5" customHeight="1" x14ac:dyDescent="0.25">
      <c r="A103" s="90"/>
      <c r="B103" s="4" t="s">
        <v>8</v>
      </c>
      <c r="C103" s="2" t="s">
        <v>39</v>
      </c>
      <c r="D103" s="17"/>
    </row>
    <row r="104" spans="1:4" ht="30" customHeight="1" x14ac:dyDescent="0.25">
      <c r="A104" s="91"/>
      <c r="B104" s="4" t="s">
        <v>7</v>
      </c>
      <c r="C104" s="2" t="s">
        <v>39</v>
      </c>
      <c r="D104" s="2" t="s">
        <v>0</v>
      </c>
    </row>
    <row r="105" spans="1:4" ht="157.5" x14ac:dyDescent="0.25">
      <c r="A105" s="91"/>
      <c r="B105" s="4" t="s">
        <v>6</v>
      </c>
      <c r="C105" s="43" t="s">
        <v>158</v>
      </c>
      <c r="D105" s="57" t="s">
        <v>5</v>
      </c>
    </row>
    <row r="106" spans="1:4" ht="157.5" x14ac:dyDescent="0.25">
      <c r="A106" s="91"/>
      <c r="B106" s="4" t="s">
        <v>160</v>
      </c>
      <c r="C106" s="43" t="s">
        <v>159</v>
      </c>
      <c r="D106" s="57" t="s">
        <v>5</v>
      </c>
    </row>
    <row r="107" spans="1:4" ht="110.25" x14ac:dyDescent="0.25">
      <c r="A107" s="91"/>
      <c r="B107" s="4" t="s">
        <v>161</v>
      </c>
      <c r="C107" s="43" t="s">
        <v>190</v>
      </c>
      <c r="D107" s="57" t="s">
        <v>5</v>
      </c>
    </row>
    <row r="108" spans="1:4" ht="48.75" customHeight="1" x14ac:dyDescent="0.25">
      <c r="A108" s="92"/>
      <c r="B108" s="4" t="s">
        <v>4</v>
      </c>
      <c r="C108" s="2" t="s">
        <v>39</v>
      </c>
      <c r="D108" s="2" t="s">
        <v>2</v>
      </c>
    </row>
    <row r="109" spans="1:4" ht="111.75" customHeight="1" x14ac:dyDescent="0.25">
      <c r="A109" s="79" t="s">
        <v>224</v>
      </c>
      <c r="B109" s="80"/>
      <c r="C109" s="80"/>
      <c r="D109" s="81"/>
    </row>
    <row r="110" spans="1:4" ht="36.75" customHeight="1" x14ac:dyDescent="0.25">
      <c r="A110" s="69">
        <v>9</v>
      </c>
      <c r="B110" s="70" t="s">
        <v>261</v>
      </c>
      <c r="C110" s="73" t="s">
        <v>263</v>
      </c>
      <c r="D110" s="16"/>
    </row>
    <row r="111" spans="1:4" ht="21" customHeight="1" x14ac:dyDescent="0.25">
      <c r="A111" s="79" t="s">
        <v>262</v>
      </c>
      <c r="B111" s="80"/>
      <c r="C111" s="80"/>
      <c r="D111" s="81"/>
    </row>
    <row r="112" spans="1:4" ht="24" customHeight="1" x14ac:dyDescent="0.25">
      <c r="A112" s="69">
        <v>10</v>
      </c>
      <c r="B112" s="3" t="s">
        <v>1</v>
      </c>
      <c r="C112" s="43">
        <v>15.6</v>
      </c>
      <c r="D112" s="69" t="s">
        <v>0</v>
      </c>
    </row>
    <row r="113" spans="1:4" ht="20.25" customHeight="1" x14ac:dyDescent="0.25">
      <c r="A113" s="99" t="s">
        <v>264</v>
      </c>
      <c r="B113" s="100"/>
      <c r="C113" s="100"/>
      <c r="D113" s="101"/>
    </row>
    <row r="114" spans="1:4" ht="93" customHeight="1" x14ac:dyDescent="0.25">
      <c r="A114" s="102">
        <v>11</v>
      </c>
      <c r="B114" s="103" t="s">
        <v>275</v>
      </c>
      <c r="C114" s="103"/>
      <c r="D114" s="103"/>
    </row>
    <row r="115" spans="1:4" ht="304.5" customHeight="1" x14ac:dyDescent="0.25">
      <c r="A115" s="102"/>
      <c r="B115" s="103" t="s">
        <v>265</v>
      </c>
      <c r="C115" s="103"/>
      <c r="D115" s="103"/>
    </row>
    <row r="116" spans="1:4" ht="64.5" customHeight="1" x14ac:dyDescent="0.25">
      <c r="A116" s="103" t="s">
        <v>151</v>
      </c>
      <c r="B116" s="103"/>
      <c r="C116" s="103"/>
      <c r="D116" s="103"/>
    </row>
  </sheetData>
  <mergeCells count="30">
    <mergeCell ref="A21:A24"/>
    <mergeCell ref="A116:D116"/>
    <mergeCell ref="A103:A108"/>
    <mergeCell ref="A109:D109"/>
    <mergeCell ref="A111:D111"/>
    <mergeCell ref="A86:D86"/>
    <mergeCell ref="A114:A115"/>
    <mergeCell ref="B114:D114"/>
    <mergeCell ref="B115:D115"/>
    <mergeCell ref="A101:D101"/>
    <mergeCell ref="A113:D113"/>
    <mergeCell ref="A94:D94"/>
    <mergeCell ref="A88:A93"/>
    <mergeCell ref="A52:A58"/>
    <mergeCell ref="A59:D59"/>
    <mergeCell ref="A61:A85"/>
    <mergeCell ref="A1:D1"/>
    <mergeCell ref="A2:D2"/>
    <mergeCell ref="A3:D3"/>
    <mergeCell ref="A11:A14"/>
    <mergeCell ref="A16:A19"/>
    <mergeCell ref="A96:A100"/>
    <mergeCell ref="A25:D25"/>
    <mergeCell ref="A43:D43"/>
    <mergeCell ref="A50:D50"/>
    <mergeCell ref="A27:A29"/>
    <mergeCell ref="A31:A36"/>
    <mergeCell ref="A38:A39"/>
    <mergeCell ref="A41:A42"/>
    <mergeCell ref="A45:A49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FF"/>
  </sheetPr>
  <dimension ref="A1:D117"/>
  <sheetViews>
    <sheetView topLeftCell="A7" workbookViewId="0">
      <selection activeCell="C20" sqref="C20"/>
    </sheetView>
  </sheetViews>
  <sheetFormatPr defaultRowHeight="15" x14ac:dyDescent="0.25"/>
  <cols>
    <col min="1" max="1" width="6.42578125" style="12" customWidth="1"/>
    <col min="2" max="2" width="39.140625" style="12" customWidth="1"/>
    <col min="3" max="3" width="29.7109375" style="13" customWidth="1"/>
    <col min="4" max="4" width="16.5703125" style="12" customWidth="1"/>
  </cols>
  <sheetData>
    <row r="1" spans="1:4" ht="18.75" x14ac:dyDescent="0.25">
      <c r="A1" s="82" t="s">
        <v>66</v>
      </c>
      <c r="B1" s="82"/>
      <c r="C1" s="82"/>
      <c r="D1" s="82"/>
    </row>
    <row r="2" spans="1:4" ht="18.75" x14ac:dyDescent="0.25">
      <c r="A2" s="82" t="s">
        <v>107</v>
      </c>
      <c r="B2" s="82"/>
      <c r="C2" s="82"/>
      <c r="D2" s="82"/>
    </row>
    <row r="3" spans="1:4" ht="15.75" x14ac:dyDescent="0.25">
      <c r="A3" s="83" t="s">
        <v>64</v>
      </c>
      <c r="B3" s="83"/>
      <c r="C3" s="83"/>
      <c r="D3" s="83"/>
    </row>
    <row r="4" spans="1:4" ht="11.25" customHeight="1" x14ac:dyDescent="0.25">
      <c r="A4" s="11"/>
    </row>
    <row r="5" spans="1:4" ht="32.25" customHeight="1" x14ac:dyDescent="0.25">
      <c r="A5" s="2" t="s">
        <v>63</v>
      </c>
      <c r="B5" s="5" t="s">
        <v>62</v>
      </c>
      <c r="C5" s="5" t="s">
        <v>61</v>
      </c>
      <c r="D5" s="5" t="s">
        <v>60</v>
      </c>
    </row>
    <row r="6" spans="1:4" ht="15.75" x14ac:dyDescent="0.25">
      <c r="A6" s="2">
        <v>1</v>
      </c>
      <c r="B6" s="5" t="s">
        <v>59</v>
      </c>
      <c r="C6" s="2"/>
      <c r="D6" s="2" t="s">
        <v>58</v>
      </c>
    </row>
    <row r="7" spans="1:4" ht="31.5" x14ac:dyDescent="0.25">
      <c r="A7" s="9" t="s">
        <v>57</v>
      </c>
      <c r="B7" s="5" t="s">
        <v>56</v>
      </c>
      <c r="C7" s="2" t="s">
        <v>109</v>
      </c>
      <c r="D7" s="5"/>
    </row>
    <row r="8" spans="1:4" ht="19.5" customHeight="1" x14ac:dyDescent="0.25">
      <c r="A8" s="9" t="s">
        <v>54</v>
      </c>
      <c r="B8" s="5" t="s">
        <v>53</v>
      </c>
      <c r="C8" s="2">
        <v>96</v>
      </c>
      <c r="D8" s="5"/>
    </row>
    <row r="9" spans="1:4" ht="15.75" x14ac:dyDescent="0.25">
      <c r="A9" s="9" t="s">
        <v>52</v>
      </c>
      <c r="B9" s="5" t="s">
        <v>51</v>
      </c>
      <c r="C9" s="2">
        <v>3.8</v>
      </c>
      <c r="D9" s="5"/>
    </row>
    <row r="10" spans="1:4" ht="47.25" customHeight="1" x14ac:dyDescent="0.25">
      <c r="A10" s="9" t="s">
        <v>50</v>
      </c>
      <c r="B10" s="5" t="s">
        <v>117</v>
      </c>
      <c r="C10" s="44">
        <f>SUM(C11:C14)</f>
        <v>4606.8</v>
      </c>
      <c r="D10" s="5"/>
    </row>
    <row r="11" spans="1:4" ht="15.75" x14ac:dyDescent="0.25">
      <c r="A11" s="84"/>
      <c r="B11" s="14" t="s">
        <v>67</v>
      </c>
      <c r="C11" s="43">
        <v>138.30000000000001</v>
      </c>
      <c r="D11" s="5"/>
    </row>
    <row r="12" spans="1:4" ht="15.75" x14ac:dyDescent="0.25">
      <c r="A12" s="85"/>
      <c r="B12" s="14" t="s">
        <v>68</v>
      </c>
      <c r="C12" s="43">
        <v>1352</v>
      </c>
      <c r="D12" s="5"/>
    </row>
    <row r="13" spans="1:4" ht="15.75" x14ac:dyDescent="0.25">
      <c r="A13" s="85"/>
      <c r="B13" s="14" t="s">
        <v>69</v>
      </c>
      <c r="C13" s="43">
        <v>832</v>
      </c>
      <c r="D13" s="5"/>
    </row>
    <row r="14" spans="1:4" ht="15.75" x14ac:dyDescent="0.25">
      <c r="A14" s="86"/>
      <c r="B14" s="14" t="s">
        <v>70</v>
      </c>
      <c r="C14" s="43">
        <v>2284.5</v>
      </c>
      <c r="D14" s="5"/>
    </row>
    <row r="15" spans="1:4" ht="34.5" x14ac:dyDescent="0.25">
      <c r="A15" s="9" t="s">
        <v>49</v>
      </c>
      <c r="B15" s="5" t="s">
        <v>48</v>
      </c>
      <c r="C15" s="44">
        <f>SUM(C16:C19)</f>
        <v>740.16</v>
      </c>
      <c r="D15" s="5"/>
    </row>
    <row r="16" spans="1:4" ht="15.75" x14ac:dyDescent="0.25">
      <c r="A16" s="84"/>
      <c r="B16" s="14" t="s">
        <v>67</v>
      </c>
      <c r="C16" s="43">
        <v>1.44</v>
      </c>
      <c r="D16" s="5"/>
    </row>
    <row r="17" spans="1:4" ht="15.75" x14ac:dyDescent="0.25">
      <c r="A17" s="85"/>
      <c r="B17" s="14" t="s">
        <v>68</v>
      </c>
      <c r="C17" s="43">
        <v>179.54</v>
      </c>
      <c r="D17" s="5"/>
    </row>
    <row r="18" spans="1:4" ht="15.75" x14ac:dyDescent="0.25">
      <c r="A18" s="85"/>
      <c r="B18" s="14" t="s">
        <v>69</v>
      </c>
      <c r="C18" s="43">
        <v>159.44</v>
      </c>
      <c r="D18" s="5"/>
    </row>
    <row r="19" spans="1:4" ht="15.75" x14ac:dyDescent="0.25">
      <c r="A19" s="86"/>
      <c r="B19" s="14" t="s">
        <v>70</v>
      </c>
      <c r="C19" s="43">
        <v>399.74</v>
      </c>
      <c r="D19" s="5"/>
    </row>
    <row r="20" spans="1:4" ht="50.25" x14ac:dyDescent="0.25">
      <c r="A20" s="9" t="s">
        <v>278</v>
      </c>
      <c r="B20" s="77" t="s">
        <v>280</v>
      </c>
      <c r="C20" s="44">
        <v>1.9</v>
      </c>
      <c r="D20" s="5"/>
    </row>
    <row r="21" spans="1:4" ht="15.75" x14ac:dyDescent="0.25">
      <c r="A21" s="84"/>
      <c r="B21" s="14" t="s">
        <v>73</v>
      </c>
      <c r="C21" s="33">
        <v>1.9</v>
      </c>
      <c r="D21" s="5"/>
    </row>
    <row r="22" spans="1:4" ht="15.75" x14ac:dyDescent="0.25">
      <c r="A22" s="85"/>
      <c r="B22" s="14" t="s">
        <v>74</v>
      </c>
      <c r="C22" s="33">
        <v>1.6</v>
      </c>
      <c r="D22" s="5"/>
    </row>
    <row r="23" spans="1:4" ht="15.75" x14ac:dyDescent="0.25">
      <c r="A23" s="85"/>
      <c r="B23" s="14" t="s">
        <v>282</v>
      </c>
      <c r="C23" s="33">
        <v>1.5</v>
      </c>
      <c r="D23" s="5"/>
    </row>
    <row r="24" spans="1:4" ht="15.75" x14ac:dyDescent="0.25">
      <c r="A24" s="85"/>
      <c r="B24" s="14" t="s">
        <v>75</v>
      </c>
      <c r="C24" s="33">
        <v>2.1</v>
      </c>
      <c r="D24" s="5"/>
    </row>
    <row r="25" spans="1:4" ht="15.75" x14ac:dyDescent="0.25">
      <c r="A25" s="86"/>
      <c r="B25" s="14" t="s">
        <v>76</v>
      </c>
      <c r="C25" s="33">
        <v>2.6</v>
      </c>
      <c r="D25" s="5"/>
    </row>
    <row r="26" spans="1:4" ht="18" customHeight="1" x14ac:dyDescent="0.25">
      <c r="A26" s="96" t="s">
        <v>124</v>
      </c>
      <c r="B26" s="97"/>
      <c r="C26" s="97"/>
      <c r="D26" s="98"/>
    </row>
    <row r="27" spans="1:4" ht="30.75" customHeight="1" x14ac:dyDescent="0.25">
      <c r="A27" s="2">
        <v>2</v>
      </c>
      <c r="B27" s="5" t="s">
        <v>47</v>
      </c>
      <c r="C27" s="2" t="s">
        <v>3</v>
      </c>
      <c r="D27" s="2" t="s">
        <v>0</v>
      </c>
    </row>
    <row r="28" spans="1:4" ht="15.75" customHeight="1" x14ac:dyDescent="0.25">
      <c r="A28" s="93"/>
      <c r="B28" s="14" t="s">
        <v>71</v>
      </c>
      <c r="C28" s="24">
        <v>2.2999999999999998</v>
      </c>
      <c r="D28" s="5"/>
    </row>
    <row r="29" spans="1:4" ht="15.75" customHeight="1" x14ac:dyDescent="0.25">
      <c r="A29" s="94"/>
      <c r="B29" s="14" t="s">
        <v>162</v>
      </c>
      <c r="C29" s="43">
        <v>1.234</v>
      </c>
      <c r="D29" s="5"/>
    </row>
    <row r="30" spans="1:4" ht="15.75" customHeight="1" x14ac:dyDescent="0.25">
      <c r="A30" s="95"/>
      <c r="B30" s="14" t="s">
        <v>72</v>
      </c>
      <c r="C30" s="19">
        <f>C29/C28</f>
        <v>0.53652173913043477</v>
      </c>
      <c r="D30" s="5"/>
    </row>
    <row r="31" spans="1:4" ht="34.5" x14ac:dyDescent="0.25">
      <c r="A31" s="9" t="s">
        <v>46</v>
      </c>
      <c r="B31" s="1" t="s">
        <v>45</v>
      </c>
      <c r="C31" s="44">
        <f>SUM(C32:C37)</f>
        <v>1.234</v>
      </c>
      <c r="D31" s="5"/>
    </row>
    <row r="32" spans="1:4" ht="15.75" customHeight="1" x14ac:dyDescent="0.25">
      <c r="A32" s="93"/>
      <c r="B32" s="14" t="s">
        <v>73</v>
      </c>
      <c r="C32" s="43">
        <v>0.65400000000000003</v>
      </c>
      <c r="D32" s="5"/>
    </row>
    <row r="33" spans="1:4" ht="15.75" customHeight="1" x14ac:dyDescent="0.25">
      <c r="A33" s="94"/>
      <c r="B33" s="14" t="s">
        <v>74</v>
      </c>
      <c r="C33" s="43">
        <v>0.21099999999999999</v>
      </c>
      <c r="D33" s="5"/>
    </row>
    <row r="34" spans="1:4" ht="15.75" customHeight="1" x14ac:dyDescent="0.25">
      <c r="A34" s="94"/>
      <c r="B34" s="14" t="s">
        <v>75</v>
      </c>
      <c r="C34" s="43">
        <v>0.24</v>
      </c>
      <c r="D34" s="5"/>
    </row>
    <row r="35" spans="1:4" ht="15.75" customHeight="1" x14ac:dyDescent="0.25">
      <c r="A35" s="94"/>
      <c r="B35" s="14" t="s">
        <v>76</v>
      </c>
      <c r="C35" s="43">
        <v>0.129</v>
      </c>
      <c r="D35" s="5"/>
    </row>
    <row r="36" spans="1:4" ht="15.75" customHeight="1" x14ac:dyDescent="0.25">
      <c r="A36" s="94"/>
      <c r="B36" s="14" t="s">
        <v>97</v>
      </c>
      <c r="C36" s="43">
        <v>0</v>
      </c>
      <c r="D36" s="5"/>
    </row>
    <row r="37" spans="1:4" ht="15.75" customHeight="1" x14ac:dyDescent="0.25">
      <c r="A37" s="95"/>
      <c r="B37" s="14" t="s">
        <v>77</v>
      </c>
      <c r="C37" s="43">
        <v>0</v>
      </c>
      <c r="D37" s="5"/>
    </row>
    <row r="38" spans="1:4" ht="33.75" customHeight="1" x14ac:dyDescent="0.25">
      <c r="A38" s="9" t="s">
        <v>44</v>
      </c>
      <c r="B38" s="3" t="s">
        <v>43</v>
      </c>
      <c r="C38" s="2"/>
      <c r="D38" s="5"/>
    </row>
    <row r="39" spans="1:4" ht="15.75" x14ac:dyDescent="0.25">
      <c r="A39" s="93"/>
      <c r="B39" s="14" t="s">
        <v>71</v>
      </c>
      <c r="C39" s="24">
        <v>2.2999999999999998</v>
      </c>
      <c r="D39" s="5"/>
    </row>
    <row r="40" spans="1:4" ht="15.75" x14ac:dyDescent="0.25">
      <c r="A40" s="95"/>
      <c r="B40" s="14" t="s">
        <v>78</v>
      </c>
      <c r="C40" s="43">
        <v>1.234</v>
      </c>
      <c r="D40" s="5"/>
    </row>
    <row r="41" spans="1:4" ht="31.5" x14ac:dyDescent="0.25">
      <c r="A41" s="9" t="s">
        <v>42</v>
      </c>
      <c r="B41" s="6" t="s">
        <v>41</v>
      </c>
      <c r="C41" s="44"/>
      <c r="D41" s="5"/>
    </row>
    <row r="42" spans="1:4" ht="15.75" x14ac:dyDescent="0.25">
      <c r="A42" s="93"/>
      <c r="B42" s="14" t="s">
        <v>71</v>
      </c>
      <c r="C42" s="59">
        <v>0</v>
      </c>
      <c r="D42" s="5"/>
    </row>
    <row r="43" spans="1:4" ht="15.75" x14ac:dyDescent="0.25">
      <c r="A43" s="95"/>
      <c r="B43" s="14" t="s">
        <v>78</v>
      </c>
      <c r="C43" s="43">
        <v>0</v>
      </c>
      <c r="D43" s="5"/>
    </row>
    <row r="44" spans="1:4" ht="18.75" customHeight="1" x14ac:dyDescent="0.25">
      <c r="A44" s="99" t="s">
        <v>127</v>
      </c>
      <c r="B44" s="100"/>
      <c r="C44" s="100"/>
      <c r="D44" s="101"/>
    </row>
    <row r="45" spans="1:4" ht="31.5" x14ac:dyDescent="0.25">
      <c r="A45" s="2">
        <v>3</v>
      </c>
      <c r="B45" s="3" t="s">
        <v>40</v>
      </c>
      <c r="C45" s="43" t="s">
        <v>163</v>
      </c>
      <c r="D45" s="2" t="s">
        <v>0</v>
      </c>
    </row>
    <row r="46" spans="1:4" ht="15.75" x14ac:dyDescent="0.25">
      <c r="A46" s="93"/>
      <c r="B46" s="14" t="s">
        <v>79</v>
      </c>
      <c r="C46" s="44" t="s">
        <v>203</v>
      </c>
      <c r="D46" s="5"/>
    </row>
    <row r="47" spans="1:4" ht="15.75" x14ac:dyDescent="0.25">
      <c r="A47" s="94"/>
      <c r="B47" s="14" t="s">
        <v>80</v>
      </c>
      <c r="C47" s="43" t="s">
        <v>201</v>
      </c>
      <c r="D47" s="5"/>
    </row>
    <row r="48" spans="1:4" ht="31.5" x14ac:dyDescent="0.25">
      <c r="A48" s="94"/>
      <c r="B48" s="14" t="s">
        <v>81</v>
      </c>
      <c r="C48" s="43" t="s">
        <v>202</v>
      </c>
      <c r="D48" s="5"/>
    </row>
    <row r="49" spans="1:4" ht="15.75" x14ac:dyDescent="0.25">
      <c r="A49" s="94"/>
      <c r="B49" s="14" t="s">
        <v>82</v>
      </c>
      <c r="C49" s="60" t="s">
        <v>204</v>
      </c>
      <c r="D49" s="5"/>
    </row>
    <row r="50" spans="1:4" ht="15.75" x14ac:dyDescent="0.25">
      <c r="A50" s="95"/>
      <c r="B50" s="14" t="s">
        <v>83</v>
      </c>
      <c r="C50" s="60" t="s">
        <v>205</v>
      </c>
      <c r="D50" s="5"/>
    </row>
    <row r="51" spans="1:4" ht="32.25" customHeight="1" x14ac:dyDescent="0.25">
      <c r="A51" s="99" t="s">
        <v>120</v>
      </c>
      <c r="B51" s="100"/>
      <c r="C51" s="100"/>
      <c r="D51" s="101"/>
    </row>
    <row r="52" spans="1:4" ht="47.25" x14ac:dyDescent="0.25">
      <c r="A52" s="2">
        <v>4</v>
      </c>
      <c r="B52" s="52" t="s">
        <v>259</v>
      </c>
      <c r="C52" s="2"/>
      <c r="D52" s="2" t="s">
        <v>0</v>
      </c>
    </row>
    <row r="53" spans="1:4" ht="15.75" customHeight="1" x14ac:dyDescent="0.25">
      <c r="A53" s="93"/>
      <c r="B53" s="14" t="s">
        <v>84</v>
      </c>
      <c r="C53" s="44" t="s">
        <v>206</v>
      </c>
      <c r="D53" s="5"/>
    </row>
    <row r="54" spans="1:4" ht="15.75" customHeight="1" x14ac:dyDescent="0.25">
      <c r="A54" s="94"/>
      <c r="B54" s="14" t="s">
        <v>85</v>
      </c>
      <c r="C54" s="43">
        <v>0</v>
      </c>
      <c r="D54" s="5"/>
    </row>
    <row r="55" spans="1:4" ht="15.75" customHeight="1" x14ac:dyDescent="0.25">
      <c r="A55" s="94"/>
      <c r="B55" s="48" t="s">
        <v>144</v>
      </c>
      <c r="C55" s="43">
        <v>0</v>
      </c>
      <c r="D55" s="5"/>
    </row>
    <row r="56" spans="1:4" ht="15.75" customHeight="1" x14ac:dyDescent="0.25">
      <c r="A56" s="94"/>
      <c r="B56" s="48" t="s">
        <v>145</v>
      </c>
      <c r="C56" s="43">
        <v>0</v>
      </c>
      <c r="D56" s="5"/>
    </row>
    <row r="57" spans="1:4" ht="15.75" customHeight="1" x14ac:dyDescent="0.25">
      <c r="A57" s="94"/>
      <c r="B57" s="48" t="s">
        <v>146</v>
      </c>
      <c r="C57" s="43" t="s">
        <v>206</v>
      </c>
      <c r="D57" s="5"/>
    </row>
    <row r="58" spans="1:4" ht="15.75" customHeight="1" x14ac:dyDescent="0.25">
      <c r="A58" s="94"/>
      <c r="B58" s="14" t="s">
        <v>86</v>
      </c>
      <c r="C58" s="43">
        <v>0</v>
      </c>
      <c r="D58" s="5"/>
    </row>
    <row r="59" spans="1:4" ht="31.5" x14ac:dyDescent="0.25">
      <c r="A59" s="95"/>
      <c r="B59" s="14" t="s">
        <v>87</v>
      </c>
      <c r="C59" s="2">
        <v>0</v>
      </c>
      <c r="D59" s="5"/>
    </row>
    <row r="60" spans="1:4" s="58" customFormat="1" ht="18.75" customHeight="1" x14ac:dyDescent="0.25">
      <c r="A60" s="99" t="s">
        <v>122</v>
      </c>
      <c r="B60" s="100"/>
      <c r="C60" s="100"/>
      <c r="D60" s="101"/>
    </row>
    <row r="61" spans="1:4" ht="32.25" customHeight="1" x14ac:dyDescent="0.25">
      <c r="A61" s="2">
        <v>5</v>
      </c>
      <c r="B61" s="10" t="s">
        <v>38</v>
      </c>
      <c r="C61" s="2"/>
      <c r="D61" s="2" t="s">
        <v>0</v>
      </c>
    </row>
    <row r="62" spans="1:4" ht="15.75" x14ac:dyDescent="0.25">
      <c r="A62" s="93"/>
      <c r="B62" s="4" t="s">
        <v>37</v>
      </c>
      <c r="C62" s="18">
        <f>C63+C69+C74+C85+C86+C71</f>
        <v>4146.7</v>
      </c>
      <c r="D62" s="5"/>
    </row>
    <row r="63" spans="1:4" ht="83.25" customHeight="1" x14ac:dyDescent="0.25">
      <c r="A63" s="94"/>
      <c r="B63" s="1" t="s">
        <v>36</v>
      </c>
      <c r="C63" s="26">
        <f>C68</f>
        <v>13</v>
      </c>
      <c r="D63" s="5"/>
    </row>
    <row r="64" spans="1:4" ht="15.75" customHeight="1" x14ac:dyDescent="0.25">
      <c r="A64" s="94"/>
      <c r="B64" s="1" t="s">
        <v>35</v>
      </c>
      <c r="C64" s="2" t="s">
        <v>39</v>
      </c>
      <c r="D64" s="2"/>
    </row>
    <row r="65" spans="1:4" ht="15.75" customHeight="1" x14ac:dyDescent="0.25">
      <c r="A65" s="94"/>
      <c r="B65" s="4" t="s">
        <v>116</v>
      </c>
      <c r="C65" s="2" t="s">
        <v>39</v>
      </c>
      <c r="D65" s="5"/>
    </row>
    <row r="66" spans="1:4" ht="15.75" customHeight="1" x14ac:dyDescent="0.25">
      <c r="A66" s="94"/>
      <c r="B66" s="4" t="s">
        <v>34</v>
      </c>
      <c r="C66" s="2" t="s">
        <v>39</v>
      </c>
      <c r="D66" s="5"/>
    </row>
    <row r="67" spans="1:4" ht="15.75" customHeight="1" x14ac:dyDescent="0.25">
      <c r="A67" s="94"/>
      <c r="B67" s="4" t="s">
        <v>33</v>
      </c>
      <c r="C67" s="2" t="s">
        <v>39</v>
      </c>
      <c r="D67" s="5"/>
    </row>
    <row r="68" spans="1:4" ht="45.75" customHeight="1" x14ac:dyDescent="0.25">
      <c r="A68" s="94"/>
      <c r="B68" s="4" t="s">
        <v>118</v>
      </c>
      <c r="C68" s="2">
        <v>13</v>
      </c>
      <c r="D68" s="5"/>
    </row>
    <row r="69" spans="1:4" ht="60.75" customHeight="1" x14ac:dyDescent="0.25">
      <c r="A69" s="94"/>
      <c r="B69" s="1" t="s">
        <v>32</v>
      </c>
      <c r="C69" s="26">
        <f>C70</f>
        <v>1829</v>
      </c>
      <c r="D69" s="5"/>
    </row>
    <row r="70" spans="1:4" ht="31.5" x14ac:dyDescent="0.25">
      <c r="A70" s="94"/>
      <c r="B70" s="1" t="s">
        <v>150</v>
      </c>
      <c r="C70" s="2">
        <v>1829</v>
      </c>
      <c r="D70" s="5"/>
    </row>
    <row r="71" spans="1:4" ht="67.5" customHeight="1" x14ac:dyDescent="0.25">
      <c r="A71" s="94"/>
      <c r="B71" s="4" t="s">
        <v>115</v>
      </c>
      <c r="C71" s="26">
        <f>C72+C73</f>
        <v>101</v>
      </c>
      <c r="D71" s="4"/>
    </row>
    <row r="72" spans="1:4" ht="15.75" x14ac:dyDescent="0.25">
      <c r="A72" s="94"/>
      <c r="B72" s="7" t="s">
        <v>31</v>
      </c>
      <c r="C72" s="2"/>
      <c r="D72" s="4"/>
    </row>
    <row r="73" spans="1:4" ht="66.75" customHeight="1" x14ac:dyDescent="0.25">
      <c r="A73" s="94"/>
      <c r="B73" s="4" t="s">
        <v>30</v>
      </c>
      <c r="C73" s="15">
        <v>101</v>
      </c>
      <c r="D73" s="4"/>
    </row>
    <row r="74" spans="1:4" ht="47.25" customHeight="1" x14ac:dyDescent="0.25">
      <c r="A74" s="94"/>
      <c r="B74" s="4" t="s">
        <v>29</v>
      </c>
      <c r="C74" s="25">
        <f>C75+C80</f>
        <v>2149.6999999999998</v>
      </c>
      <c r="D74" s="4"/>
    </row>
    <row r="75" spans="1:4" ht="15.75" x14ac:dyDescent="0.25">
      <c r="A75" s="94"/>
      <c r="B75" s="6" t="s">
        <v>28</v>
      </c>
      <c r="C75" s="23">
        <f>C76+C77+C78+C79</f>
        <v>2149.6999999999998</v>
      </c>
      <c r="D75" s="6"/>
    </row>
    <row r="76" spans="1:4" ht="18" customHeight="1" x14ac:dyDescent="0.25">
      <c r="A76" s="94"/>
      <c r="B76" s="4" t="s">
        <v>27</v>
      </c>
      <c r="C76" s="23">
        <v>657</v>
      </c>
      <c r="D76" s="4"/>
    </row>
    <row r="77" spans="1:4" ht="18" customHeight="1" x14ac:dyDescent="0.25">
      <c r="A77" s="94"/>
      <c r="B77" s="4" t="s">
        <v>26</v>
      </c>
      <c r="C77" s="15">
        <v>1492.7</v>
      </c>
      <c r="D77" s="4"/>
    </row>
    <row r="78" spans="1:4" ht="65.25" customHeight="1" x14ac:dyDescent="0.25">
      <c r="A78" s="94"/>
      <c r="B78" s="4" t="s">
        <v>112</v>
      </c>
      <c r="C78" s="15"/>
      <c r="D78" s="4"/>
    </row>
    <row r="79" spans="1:4" ht="43.5" customHeight="1" x14ac:dyDescent="0.25">
      <c r="A79" s="94"/>
      <c r="B79" s="4" t="s">
        <v>100</v>
      </c>
      <c r="C79" s="15">
        <v>0</v>
      </c>
      <c r="D79" s="4"/>
    </row>
    <row r="80" spans="1:4" ht="15.75" x14ac:dyDescent="0.25">
      <c r="A80" s="94"/>
      <c r="B80" s="6" t="s">
        <v>25</v>
      </c>
      <c r="C80" s="15"/>
      <c r="D80" s="6"/>
    </row>
    <row r="81" spans="1:4" ht="27" customHeight="1" x14ac:dyDescent="0.25">
      <c r="A81" s="94"/>
      <c r="B81" s="6" t="s">
        <v>24</v>
      </c>
      <c r="C81" s="15"/>
      <c r="D81" s="6"/>
    </row>
    <row r="82" spans="1:4" ht="17.25" customHeight="1" x14ac:dyDescent="0.25">
      <c r="A82" s="94"/>
      <c r="B82" s="6" t="s">
        <v>23</v>
      </c>
      <c r="C82" s="15"/>
      <c r="D82" s="6"/>
    </row>
    <row r="83" spans="1:4" ht="30" customHeight="1" x14ac:dyDescent="0.25">
      <c r="A83" s="94"/>
      <c r="B83" s="6" t="s">
        <v>22</v>
      </c>
      <c r="C83" s="15"/>
      <c r="D83" s="6"/>
    </row>
    <row r="84" spans="1:4" ht="80.25" customHeight="1" x14ac:dyDescent="0.25">
      <c r="A84" s="94"/>
      <c r="B84" s="6" t="s">
        <v>21</v>
      </c>
      <c r="C84" s="15"/>
      <c r="D84" s="6"/>
    </row>
    <row r="85" spans="1:4" ht="63" customHeight="1" x14ac:dyDescent="0.25">
      <c r="A85" s="94"/>
      <c r="B85" s="4" t="s">
        <v>20</v>
      </c>
      <c r="C85" s="27">
        <v>54</v>
      </c>
      <c r="D85" s="4"/>
    </row>
    <row r="86" spans="1:4" ht="63" customHeight="1" x14ac:dyDescent="0.25">
      <c r="A86" s="95"/>
      <c r="B86" s="4" t="s">
        <v>19</v>
      </c>
      <c r="C86" s="27">
        <v>0</v>
      </c>
      <c r="D86" s="4"/>
    </row>
    <row r="87" spans="1:4" ht="78" customHeight="1" x14ac:dyDescent="0.25">
      <c r="A87" s="107" t="s">
        <v>132</v>
      </c>
      <c r="B87" s="108"/>
      <c r="C87" s="108"/>
      <c r="D87" s="109"/>
    </row>
    <row r="88" spans="1:4" ht="33" customHeight="1" x14ac:dyDescent="0.25">
      <c r="A88" s="2">
        <v>6</v>
      </c>
      <c r="B88" s="52" t="s">
        <v>260</v>
      </c>
      <c r="C88" s="2"/>
      <c r="D88" s="2" t="s">
        <v>0</v>
      </c>
    </row>
    <row r="89" spans="1:4" ht="29.25" customHeight="1" x14ac:dyDescent="0.25">
      <c r="A89" s="93"/>
      <c r="B89" s="4" t="s">
        <v>102</v>
      </c>
      <c r="C89" s="15" t="s">
        <v>39</v>
      </c>
      <c r="D89" s="4"/>
    </row>
    <row r="90" spans="1:4" ht="29.25" customHeight="1" x14ac:dyDescent="0.25">
      <c r="A90" s="94"/>
      <c r="B90" s="4" t="s">
        <v>103</v>
      </c>
      <c r="C90" s="15" t="s">
        <v>39</v>
      </c>
      <c r="D90" s="4"/>
    </row>
    <row r="91" spans="1:4" ht="29.25" customHeight="1" x14ac:dyDescent="0.25">
      <c r="A91" s="94"/>
      <c r="B91" s="4" t="s">
        <v>139</v>
      </c>
      <c r="C91" s="41" t="s">
        <v>153</v>
      </c>
      <c r="D91" s="4"/>
    </row>
    <row r="92" spans="1:4" ht="29.25" customHeight="1" x14ac:dyDescent="0.25">
      <c r="A92" s="94"/>
      <c r="B92" s="4" t="s">
        <v>148</v>
      </c>
      <c r="C92" s="41" t="s">
        <v>152</v>
      </c>
      <c r="D92" s="4"/>
    </row>
    <row r="93" spans="1:4" ht="29.25" customHeight="1" x14ac:dyDescent="0.25">
      <c r="A93" s="94"/>
      <c r="B93" s="4" t="s">
        <v>104</v>
      </c>
      <c r="C93" s="41" t="s">
        <v>207</v>
      </c>
      <c r="D93" s="4"/>
    </row>
    <row r="94" spans="1:4" ht="29.25" customHeight="1" x14ac:dyDescent="0.25">
      <c r="A94" s="95"/>
      <c r="B94" s="4" t="s">
        <v>105</v>
      </c>
      <c r="C94" s="41" t="s">
        <v>208</v>
      </c>
      <c r="D94" s="4"/>
    </row>
    <row r="95" spans="1:4" ht="31.5" customHeight="1" x14ac:dyDescent="0.25">
      <c r="A95" s="117" t="s">
        <v>136</v>
      </c>
      <c r="B95" s="118"/>
      <c r="C95" s="118"/>
      <c r="D95" s="119"/>
    </row>
    <row r="96" spans="1:4" ht="31.5" customHeight="1" x14ac:dyDescent="0.25">
      <c r="A96" s="2">
        <v>7</v>
      </c>
      <c r="B96" s="6" t="s">
        <v>128</v>
      </c>
      <c r="C96" s="2" t="s">
        <v>39</v>
      </c>
      <c r="D96" s="2" t="s">
        <v>0</v>
      </c>
    </row>
    <row r="97" spans="1:4" ht="18" customHeight="1" x14ac:dyDescent="0.25">
      <c r="A97" s="90"/>
      <c r="B97" s="4" t="s">
        <v>14</v>
      </c>
      <c r="C97" s="2" t="s">
        <v>39</v>
      </c>
      <c r="D97" s="16"/>
    </row>
    <row r="98" spans="1:4" ht="18" customHeight="1" x14ac:dyDescent="0.25">
      <c r="A98" s="91"/>
      <c r="B98" s="4" t="s">
        <v>13</v>
      </c>
      <c r="C98" s="2" t="s">
        <v>39</v>
      </c>
      <c r="D98" s="16"/>
    </row>
    <row r="99" spans="1:4" ht="18" customHeight="1" x14ac:dyDescent="0.25">
      <c r="A99" s="91"/>
      <c r="B99" s="4" t="s">
        <v>12</v>
      </c>
      <c r="C99" s="2" t="s">
        <v>39</v>
      </c>
      <c r="D99" s="16"/>
    </row>
    <row r="100" spans="1:4" ht="18" customHeight="1" x14ac:dyDescent="0.25">
      <c r="A100" s="91"/>
      <c r="B100" s="4" t="s">
        <v>11</v>
      </c>
      <c r="C100" s="2" t="s">
        <v>39</v>
      </c>
      <c r="D100" s="16"/>
    </row>
    <row r="101" spans="1:4" ht="18" customHeight="1" x14ac:dyDescent="0.25">
      <c r="A101" s="92"/>
      <c r="B101" s="4" t="s">
        <v>10</v>
      </c>
      <c r="C101" s="2" t="s">
        <v>39</v>
      </c>
      <c r="D101" s="16"/>
    </row>
    <row r="102" spans="1:4" ht="18" customHeight="1" x14ac:dyDescent="0.25">
      <c r="A102" s="107" t="s">
        <v>126</v>
      </c>
      <c r="B102" s="108"/>
      <c r="C102" s="108"/>
      <c r="D102" s="109"/>
    </row>
    <row r="103" spans="1:4" ht="21.75" customHeight="1" x14ac:dyDescent="0.25">
      <c r="A103" s="2">
        <v>8</v>
      </c>
      <c r="B103" s="6" t="s">
        <v>106</v>
      </c>
      <c r="C103" s="5"/>
      <c r="D103" s="2" t="s">
        <v>0</v>
      </c>
    </row>
    <row r="104" spans="1:4" ht="34.5" customHeight="1" x14ac:dyDescent="0.25">
      <c r="A104" s="90"/>
      <c r="B104" s="4" t="s">
        <v>8</v>
      </c>
      <c r="C104" s="2" t="s">
        <v>39</v>
      </c>
      <c r="D104" s="17"/>
    </row>
    <row r="105" spans="1:4" ht="30" customHeight="1" x14ac:dyDescent="0.25">
      <c r="A105" s="91"/>
      <c r="B105" s="4" t="s">
        <v>7</v>
      </c>
      <c r="C105" s="2" t="s">
        <v>39</v>
      </c>
      <c r="D105" s="2" t="s">
        <v>0</v>
      </c>
    </row>
    <row r="106" spans="1:4" ht="157.5" x14ac:dyDescent="0.25">
      <c r="A106" s="91"/>
      <c r="B106" s="4" t="s">
        <v>6</v>
      </c>
      <c r="C106" s="43" t="s">
        <v>158</v>
      </c>
      <c r="D106" s="57" t="s">
        <v>5</v>
      </c>
    </row>
    <row r="107" spans="1:4" ht="157.5" x14ac:dyDescent="0.25">
      <c r="A107" s="91"/>
      <c r="B107" s="4" t="s">
        <v>160</v>
      </c>
      <c r="C107" s="43" t="s">
        <v>159</v>
      </c>
      <c r="D107" s="57" t="s">
        <v>5</v>
      </c>
    </row>
    <row r="108" spans="1:4" ht="110.25" x14ac:dyDescent="0.25">
      <c r="A108" s="91"/>
      <c r="B108" s="4" t="s">
        <v>161</v>
      </c>
      <c r="C108" s="43" t="s">
        <v>190</v>
      </c>
      <c r="D108" s="57" t="s">
        <v>5</v>
      </c>
    </row>
    <row r="109" spans="1:4" ht="48.75" customHeight="1" x14ac:dyDescent="0.25">
      <c r="A109" s="92"/>
      <c r="B109" s="4" t="s">
        <v>4</v>
      </c>
      <c r="C109" s="2" t="s">
        <v>39</v>
      </c>
      <c r="D109" s="2" t="s">
        <v>2</v>
      </c>
    </row>
    <row r="110" spans="1:4" ht="111" customHeight="1" x14ac:dyDescent="0.25">
      <c r="A110" s="79" t="s">
        <v>174</v>
      </c>
      <c r="B110" s="80"/>
      <c r="C110" s="80"/>
      <c r="D110" s="81"/>
    </row>
    <row r="111" spans="1:4" ht="36.75" customHeight="1" x14ac:dyDescent="0.25">
      <c r="A111" s="69">
        <v>9</v>
      </c>
      <c r="B111" s="70" t="s">
        <v>261</v>
      </c>
      <c r="C111" s="73" t="s">
        <v>263</v>
      </c>
      <c r="D111" s="16"/>
    </row>
    <row r="112" spans="1:4" ht="21" customHeight="1" x14ac:dyDescent="0.25">
      <c r="A112" s="79" t="s">
        <v>262</v>
      </c>
      <c r="B112" s="80"/>
      <c r="C112" s="80"/>
      <c r="D112" s="81"/>
    </row>
    <row r="113" spans="1:4" ht="24" customHeight="1" x14ac:dyDescent="0.25">
      <c r="A113" s="69">
        <v>10</v>
      </c>
      <c r="B113" s="3" t="s">
        <v>1</v>
      </c>
      <c r="C113" s="43">
        <v>15.6</v>
      </c>
      <c r="D113" s="69" t="s">
        <v>0</v>
      </c>
    </row>
    <row r="114" spans="1:4" ht="20.25" customHeight="1" x14ac:dyDescent="0.25">
      <c r="A114" s="99" t="s">
        <v>264</v>
      </c>
      <c r="B114" s="100"/>
      <c r="C114" s="100"/>
      <c r="D114" s="101"/>
    </row>
    <row r="115" spans="1:4" ht="90.75" customHeight="1" x14ac:dyDescent="0.25">
      <c r="A115" s="102">
        <v>11</v>
      </c>
      <c r="B115" s="103" t="s">
        <v>276</v>
      </c>
      <c r="C115" s="103"/>
      <c r="D115" s="103"/>
    </row>
    <row r="116" spans="1:4" ht="302.25" customHeight="1" x14ac:dyDescent="0.25">
      <c r="A116" s="102"/>
      <c r="B116" s="103" t="s">
        <v>265</v>
      </c>
      <c r="C116" s="103"/>
      <c r="D116" s="103"/>
    </row>
    <row r="117" spans="1:4" ht="65.25" customHeight="1" x14ac:dyDescent="0.25">
      <c r="A117" s="103" t="s">
        <v>151</v>
      </c>
      <c r="B117" s="103"/>
      <c r="C117" s="103"/>
      <c r="D117" s="103"/>
    </row>
  </sheetData>
  <mergeCells count="30">
    <mergeCell ref="A115:A116"/>
    <mergeCell ref="B115:D115"/>
    <mergeCell ref="B116:D116"/>
    <mergeCell ref="A117:D117"/>
    <mergeCell ref="A26:D26"/>
    <mergeCell ref="A32:A37"/>
    <mergeCell ref="A39:A40"/>
    <mergeCell ref="A42:A43"/>
    <mergeCell ref="A46:A50"/>
    <mergeCell ref="A44:D44"/>
    <mergeCell ref="A87:D87"/>
    <mergeCell ref="A114:D114"/>
    <mergeCell ref="A60:D60"/>
    <mergeCell ref="A28:A30"/>
    <mergeCell ref="A53:A59"/>
    <mergeCell ref="A51:D51"/>
    <mergeCell ref="A104:A109"/>
    <mergeCell ref="A112:D112"/>
    <mergeCell ref="A110:D110"/>
    <mergeCell ref="A1:D1"/>
    <mergeCell ref="A2:D2"/>
    <mergeCell ref="A3:D3"/>
    <mergeCell ref="A11:A14"/>
    <mergeCell ref="A16:A19"/>
    <mergeCell ref="A102:D102"/>
    <mergeCell ref="A62:A86"/>
    <mergeCell ref="A89:A94"/>
    <mergeCell ref="A97:A101"/>
    <mergeCell ref="A95:D95"/>
    <mergeCell ref="A21:A2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FF"/>
  </sheetPr>
  <dimension ref="A1:D118"/>
  <sheetViews>
    <sheetView zoomScaleNormal="100" workbookViewId="0">
      <selection activeCell="C20" sqref="C20"/>
    </sheetView>
  </sheetViews>
  <sheetFormatPr defaultRowHeight="15" x14ac:dyDescent="0.25"/>
  <cols>
    <col min="1" max="1" width="6.42578125" style="12" customWidth="1"/>
    <col min="2" max="2" width="39.140625" style="12" customWidth="1"/>
    <col min="3" max="3" width="29.7109375" style="13" customWidth="1"/>
    <col min="4" max="4" width="16.5703125" style="12" customWidth="1"/>
  </cols>
  <sheetData>
    <row r="1" spans="1:4" ht="18.75" x14ac:dyDescent="0.25">
      <c r="A1" s="82" t="s">
        <v>66</v>
      </c>
      <c r="B1" s="82"/>
      <c r="C1" s="82"/>
      <c r="D1" s="82"/>
    </row>
    <row r="2" spans="1:4" ht="18.75" x14ac:dyDescent="0.25">
      <c r="A2" s="82" t="s">
        <v>108</v>
      </c>
      <c r="B2" s="82"/>
      <c r="C2" s="82"/>
      <c r="D2" s="82"/>
    </row>
    <row r="3" spans="1:4" ht="15.75" x14ac:dyDescent="0.25">
      <c r="A3" s="83" t="s">
        <v>64</v>
      </c>
      <c r="B3" s="83"/>
      <c r="C3" s="83"/>
      <c r="D3" s="83"/>
    </row>
    <row r="4" spans="1:4" ht="11.25" customHeight="1" x14ac:dyDescent="0.25">
      <c r="A4" s="11"/>
    </row>
    <row r="5" spans="1:4" ht="32.25" customHeight="1" x14ac:dyDescent="0.25">
      <c r="A5" s="2" t="s">
        <v>63</v>
      </c>
      <c r="B5" s="5" t="s">
        <v>62</v>
      </c>
      <c r="C5" s="5" t="s">
        <v>61</v>
      </c>
      <c r="D5" s="5" t="s">
        <v>60</v>
      </c>
    </row>
    <row r="6" spans="1:4" ht="15.75" x14ac:dyDescent="0.25">
      <c r="A6" s="2">
        <v>1</v>
      </c>
      <c r="B6" s="5" t="s">
        <v>59</v>
      </c>
      <c r="C6" s="2"/>
      <c r="D6" s="2" t="s">
        <v>58</v>
      </c>
    </row>
    <row r="7" spans="1:4" ht="31.5" x14ac:dyDescent="0.25">
      <c r="A7" s="9" t="s">
        <v>57</v>
      </c>
      <c r="B7" s="5" t="s">
        <v>56</v>
      </c>
      <c r="C7" s="2" t="s">
        <v>110</v>
      </c>
      <c r="D7" s="5"/>
    </row>
    <row r="8" spans="1:4" ht="19.5" customHeight="1" x14ac:dyDescent="0.25">
      <c r="A8" s="9" t="s">
        <v>54</v>
      </c>
      <c r="B8" s="5" t="s">
        <v>53</v>
      </c>
      <c r="C8" s="2">
        <v>76</v>
      </c>
      <c r="D8" s="5"/>
    </row>
    <row r="9" spans="1:4" ht="15.75" x14ac:dyDescent="0.25">
      <c r="A9" s="9" t="s">
        <v>52</v>
      </c>
      <c r="B9" s="5" t="s">
        <v>51</v>
      </c>
      <c r="C9" s="2">
        <v>2.6</v>
      </c>
      <c r="D9" s="5"/>
    </row>
    <row r="10" spans="1:4" ht="47.25" customHeight="1" x14ac:dyDescent="0.25">
      <c r="A10" s="9" t="s">
        <v>50</v>
      </c>
      <c r="B10" s="5" t="s">
        <v>117</v>
      </c>
      <c r="C10" s="5">
        <f>SUM(C11:C14)</f>
        <v>65988.899999999994</v>
      </c>
      <c r="D10" s="5"/>
    </row>
    <row r="11" spans="1:4" ht="15.75" x14ac:dyDescent="0.25">
      <c r="A11" s="84"/>
      <c r="B11" s="14" t="s">
        <v>67</v>
      </c>
      <c r="C11" s="18">
        <v>6670</v>
      </c>
      <c r="D11" s="5"/>
    </row>
    <row r="12" spans="1:4" ht="15.75" x14ac:dyDescent="0.25">
      <c r="A12" s="85"/>
      <c r="B12" s="14" t="s">
        <v>68</v>
      </c>
      <c r="C12" s="2">
        <v>17822.599999999999</v>
      </c>
      <c r="D12" s="5"/>
    </row>
    <row r="13" spans="1:4" ht="15.75" x14ac:dyDescent="0.25">
      <c r="A13" s="85"/>
      <c r="B13" s="14" t="s">
        <v>69</v>
      </c>
      <c r="C13" s="2">
        <v>14809.5</v>
      </c>
      <c r="D13" s="5"/>
    </row>
    <row r="14" spans="1:4" ht="15.75" x14ac:dyDescent="0.25">
      <c r="A14" s="86"/>
      <c r="B14" s="14" t="s">
        <v>70</v>
      </c>
      <c r="C14" s="2">
        <v>26686.799999999999</v>
      </c>
      <c r="D14" s="5"/>
    </row>
    <row r="15" spans="1:4" ht="34.5" x14ac:dyDescent="0.25">
      <c r="A15" s="9" t="s">
        <v>49</v>
      </c>
      <c r="B15" s="5" t="s">
        <v>48</v>
      </c>
      <c r="C15" s="5">
        <f>SUM(C16:C19)</f>
        <v>12029.75</v>
      </c>
      <c r="D15" s="5"/>
    </row>
    <row r="16" spans="1:4" ht="15.75" x14ac:dyDescent="0.25">
      <c r="A16" s="84"/>
      <c r="B16" s="14" t="s">
        <v>67</v>
      </c>
      <c r="C16" s="2">
        <v>217.32</v>
      </c>
      <c r="D16" s="5"/>
    </row>
    <row r="17" spans="1:4" ht="15.75" x14ac:dyDescent="0.25">
      <c r="A17" s="85"/>
      <c r="B17" s="14" t="s">
        <v>68</v>
      </c>
      <c r="C17" s="22">
        <v>3070.4</v>
      </c>
      <c r="D17" s="5"/>
    </row>
    <row r="18" spans="1:4" ht="15.75" x14ac:dyDescent="0.25">
      <c r="A18" s="85"/>
      <c r="B18" s="14" t="s">
        <v>69</v>
      </c>
      <c r="C18" s="2">
        <v>3119.38</v>
      </c>
      <c r="D18" s="5"/>
    </row>
    <row r="19" spans="1:4" ht="15.75" x14ac:dyDescent="0.25">
      <c r="A19" s="86"/>
      <c r="B19" s="14" t="s">
        <v>70</v>
      </c>
      <c r="C19" s="2">
        <v>5622.65</v>
      </c>
      <c r="D19" s="5"/>
    </row>
    <row r="20" spans="1:4" ht="50.25" x14ac:dyDescent="0.25">
      <c r="A20" s="9" t="s">
        <v>278</v>
      </c>
      <c r="B20" s="77" t="s">
        <v>280</v>
      </c>
      <c r="C20" s="5">
        <v>2.6</v>
      </c>
      <c r="D20" s="5"/>
    </row>
    <row r="21" spans="1:4" ht="15.75" x14ac:dyDescent="0.25">
      <c r="A21" s="84"/>
      <c r="B21" s="14" t="s">
        <v>73</v>
      </c>
      <c r="C21" s="33">
        <v>2.9</v>
      </c>
      <c r="D21" s="5"/>
    </row>
    <row r="22" spans="1:4" ht="15.75" x14ac:dyDescent="0.25">
      <c r="A22" s="85"/>
      <c r="B22" s="14" t="s">
        <v>74</v>
      </c>
      <c r="C22" s="33">
        <v>2.1</v>
      </c>
      <c r="D22" s="5"/>
    </row>
    <row r="23" spans="1:4" ht="15.75" x14ac:dyDescent="0.25">
      <c r="A23" s="85"/>
      <c r="B23" s="14" t="s">
        <v>75</v>
      </c>
      <c r="C23" s="33">
        <v>2.6</v>
      </c>
      <c r="D23" s="5"/>
    </row>
    <row r="24" spans="1:4" ht="15.75" x14ac:dyDescent="0.25">
      <c r="A24" s="85"/>
      <c r="B24" s="14" t="s">
        <v>76</v>
      </c>
      <c r="C24" s="33">
        <v>3.4</v>
      </c>
      <c r="D24" s="5"/>
    </row>
    <row r="25" spans="1:4" ht="15.75" x14ac:dyDescent="0.25">
      <c r="A25" s="86"/>
      <c r="B25" s="14" t="s">
        <v>281</v>
      </c>
      <c r="C25" s="33">
        <v>3.8</v>
      </c>
      <c r="D25" s="5"/>
    </row>
    <row r="26" spans="1:4" ht="18" customHeight="1" x14ac:dyDescent="0.25">
      <c r="A26" s="110" t="s">
        <v>124</v>
      </c>
      <c r="B26" s="111"/>
      <c r="C26" s="111"/>
      <c r="D26" s="112"/>
    </row>
    <row r="27" spans="1:4" ht="18.75" customHeight="1" x14ac:dyDescent="0.25">
      <c r="A27" s="2">
        <v>2</v>
      </c>
      <c r="B27" s="5" t="s">
        <v>47</v>
      </c>
      <c r="C27" s="2"/>
      <c r="D27" s="2" t="s">
        <v>0</v>
      </c>
    </row>
    <row r="28" spans="1:4" ht="15.75" customHeight="1" x14ac:dyDescent="0.25">
      <c r="A28" s="93"/>
      <c r="B28" s="14" t="s">
        <v>71</v>
      </c>
      <c r="C28" s="61">
        <v>125.5</v>
      </c>
      <c r="D28" s="5"/>
    </row>
    <row r="29" spans="1:4" ht="15.75" customHeight="1" x14ac:dyDescent="0.25">
      <c r="A29" s="94"/>
      <c r="B29" s="14" t="s">
        <v>162</v>
      </c>
      <c r="C29" s="61">
        <v>103.682</v>
      </c>
      <c r="D29" s="32"/>
    </row>
    <row r="30" spans="1:4" ht="15.75" customHeight="1" x14ac:dyDescent="0.25">
      <c r="A30" s="95"/>
      <c r="B30" s="14" t="s">
        <v>72</v>
      </c>
      <c r="C30" s="75">
        <f>C29/C28</f>
        <v>0.82615139442231078</v>
      </c>
      <c r="D30" s="36"/>
    </row>
    <row r="31" spans="1:4" ht="34.5" x14ac:dyDescent="0.25">
      <c r="A31" s="9" t="s">
        <v>46</v>
      </c>
      <c r="B31" s="3" t="s">
        <v>119</v>
      </c>
      <c r="C31" s="62">
        <f>SUM(C32:C37)</f>
        <v>103.682</v>
      </c>
      <c r="D31" s="5"/>
    </row>
    <row r="32" spans="1:4" ht="15.75" customHeight="1" x14ac:dyDescent="0.25">
      <c r="A32" s="93"/>
      <c r="B32" s="14" t="s">
        <v>73</v>
      </c>
      <c r="C32" s="61">
        <v>22.643999999999998</v>
      </c>
      <c r="D32" s="5"/>
    </row>
    <row r="33" spans="1:4" ht="15.75" customHeight="1" x14ac:dyDescent="0.25">
      <c r="A33" s="94"/>
      <c r="B33" s="14" t="s">
        <v>74</v>
      </c>
      <c r="C33" s="61">
        <v>35.552</v>
      </c>
      <c r="D33" s="5"/>
    </row>
    <row r="34" spans="1:4" ht="15.75" customHeight="1" x14ac:dyDescent="0.25">
      <c r="A34" s="94"/>
      <c r="B34" s="14" t="s">
        <v>75</v>
      </c>
      <c r="C34" s="61">
        <v>29.337</v>
      </c>
      <c r="D34" s="5"/>
    </row>
    <row r="35" spans="1:4" ht="15.75" customHeight="1" x14ac:dyDescent="0.25">
      <c r="A35" s="94"/>
      <c r="B35" s="14" t="s">
        <v>76</v>
      </c>
      <c r="C35" s="61">
        <v>16.103999999999999</v>
      </c>
      <c r="D35" s="5"/>
    </row>
    <row r="36" spans="1:4" ht="15.75" customHeight="1" x14ac:dyDescent="0.25">
      <c r="A36" s="94"/>
      <c r="B36" s="14" t="s">
        <v>97</v>
      </c>
      <c r="C36" s="61">
        <v>0</v>
      </c>
      <c r="D36" s="5"/>
    </row>
    <row r="37" spans="1:4" ht="15.75" customHeight="1" x14ac:dyDescent="0.25">
      <c r="A37" s="95"/>
      <c r="B37" s="14" t="s">
        <v>77</v>
      </c>
      <c r="C37" s="61">
        <v>4.4999999999999998E-2</v>
      </c>
      <c r="D37" s="5"/>
    </row>
    <row r="38" spans="1:4" ht="34.5" customHeight="1" x14ac:dyDescent="0.25">
      <c r="A38" s="9" t="s">
        <v>44</v>
      </c>
      <c r="B38" s="3" t="s">
        <v>43</v>
      </c>
      <c r="C38" s="63"/>
      <c r="D38" s="5"/>
    </row>
    <row r="39" spans="1:4" ht="15.75" x14ac:dyDescent="0.25">
      <c r="A39" s="93"/>
      <c r="B39" s="14" t="s">
        <v>71</v>
      </c>
      <c r="C39" s="61">
        <v>125.5</v>
      </c>
      <c r="D39" s="5"/>
    </row>
    <row r="40" spans="1:4" ht="15.75" x14ac:dyDescent="0.25">
      <c r="A40" s="95"/>
      <c r="B40" s="14" t="s">
        <v>78</v>
      </c>
      <c r="C40" s="61">
        <v>103.682</v>
      </c>
      <c r="D40" s="5"/>
    </row>
    <row r="41" spans="1:4" ht="31.5" x14ac:dyDescent="0.25">
      <c r="A41" s="9" t="s">
        <v>42</v>
      </c>
      <c r="B41" s="6" t="s">
        <v>41</v>
      </c>
      <c r="C41" s="5"/>
      <c r="D41" s="5"/>
    </row>
    <row r="42" spans="1:4" ht="15.75" x14ac:dyDescent="0.25">
      <c r="A42" s="93"/>
      <c r="B42" s="14" t="s">
        <v>71</v>
      </c>
      <c r="C42" s="21">
        <v>0</v>
      </c>
      <c r="D42" s="5"/>
    </row>
    <row r="43" spans="1:4" ht="15.75" x14ac:dyDescent="0.25">
      <c r="A43" s="95"/>
      <c r="B43" s="14" t="s">
        <v>78</v>
      </c>
      <c r="C43" s="33">
        <v>0</v>
      </c>
      <c r="D43" s="5"/>
    </row>
    <row r="44" spans="1:4" ht="81" customHeight="1" x14ac:dyDescent="0.25">
      <c r="A44" s="99" t="s">
        <v>138</v>
      </c>
      <c r="B44" s="100"/>
      <c r="C44" s="100"/>
      <c r="D44" s="101"/>
    </row>
    <row r="45" spans="1:4" ht="31.5" x14ac:dyDescent="0.25">
      <c r="A45" s="2">
        <v>3</v>
      </c>
      <c r="B45" s="3" t="s">
        <v>40</v>
      </c>
      <c r="C45" s="63" t="s">
        <v>163</v>
      </c>
      <c r="D45" s="2" t="s">
        <v>0</v>
      </c>
    </row>
    <row r="46" spans="1:4" ht="15.75" x14ac:dyDescent="0.25">
      <c r="A46" s="93"/>
      <c r="B46" s="14" t="s">
        <v>79</v>
      </c>
      <c r="C46" s="64" t="s">
        <v>211</v>
      </c>
      <c r="D46" s="5"/>
    </row>
    <row r="47" spans="1:4" ht="15.75" x14ac:dyDescent="0.25">
      <c r="A47" s="94"/>
      <c r="B47" s="14" t="s">
        <v>80</v>
      </c>
      <c r="C47" s="65" t="s">
        <v>209</v>
      </c>
      <c r="D47" s="5"/>
    </row>
    <row r="48" spans="1:4" ht="31.5" x14ac:dyDescent="0.25">
      <c r="A48" s="94"/>
      <c r="B48" s="14" t="s">
        <v>81</v>
      </c>
      <c r="C48" s="65" t="s">
        <v>210</v>
      </c>
      <c r="D48" s="5"/>
    </row>
    <row r="49" spans="1:4" ht="15.75" x14ac:dyDescent="0.25">
      <c r="A49" s="94"/>
      <c r="B49" s="14" t="s">
        <v>82</v>
      </c>
      <c r="C49" s="66" t="s">
        <v>212</v>
      </c>
      <c r="D49" s="5"/>
    </row>
    <row r="50" spans="1:4" ht="15.75" x14ac:dyDescent="0.25">
      <c r="A50" s="95"/>
      <c r="B50" s="14" t="s">
        <v>83</v>
      </c>
      <c r="C50" s="66" t="s">
        <v>213</v>
      </c>
      <c r="D50" s="5"/>
    </row>
    <row r="51" spans="1:4" ht="33" customHeight="1" x14ac:dyDescent="0.25">
      <c r="A51" s="87" t="s">
        <v>120</v>
      </c>
      <c r="B51" s="88"/>
      <c r="C51" s="88"/>
      <c r="D51" s="89"/>
    </row>
    <row r="52" spans="1:4" ht="47.25" x14ac:dyDescent="0.25">
      <c r="A52" s="2">
        <v>4</v>
      </c>
      <c r="B52" s="52" t="s">
        <v>259</v>
      </c>
      <c r="C52" s="33"/>
      <c r="D52" s="2" t="s">
        <v>0</v>
      </c>
    </row>
    <row r="53" spans="1:4" ht="15.75" customHeight="1" x14ac:dyDescent="0.25">
      <c r="A53" s="123"/>
      <c r="B53" s="49" t="s">
        <v>84</v>
      </c>
      <c r="C53" s="37" t="s">
        <v>220</v>
      </c>
      <c r="D53" s="37"/>
    </row>
    <row r="54" spans="1:4" ht="15.75" customHeight="1" x14ac:dyDescent="0.25">
      <c r="A54" s="124"/>
      <c r="B54" s="49" t="s">
        <v>85</v>
      </c>
      <c r="C54" s="38" t="s">
        <v>216</v>
      </c>
      <c r="D54" s="37"/>
    </row>
    <row r="55" spans="1:4" ht="15.75" customHeight="1" x14ac:dyDescent="0.25">
      <c r="A55" s="124"/>
      <c r="B55" s="48" t="s">
        <v>144</v>
      </c>
      <c r="C55" s="38">
        <v>0</v>
      </c>
      <c r="D55" s="37"/>
    </row>
    <row r="56" spans="1:4" ht="15.75" customHeight="1" x14ac:dyDescent="0.25">
      <c r="A56" s="124"/>
      <c r="B56" s="48" t="s">
        <v>145</v>
      </c>
      <c r="C56" s="38" t="s">
        <v>217</v>
      </c>
      <c r="D56" s="37"/>
    </row>
    <row r="57" spans="1:4" ht="15.75" customHeight="1" x14ac:dyDescent="0.25">
      <c r="A57" s="124"/>
      <c r="B57" s="48" t="s">
        <v>146</v>
      </c>
      <c r="C57" s="38" t="s">
        <v>218</v>
      </c>
      <c r="D57" s="37"/>
    </row>
    <row r="58" spans="1:4" ht="15.75" customHeight="1" x14ac:dyDescent="0.25">
      <c r="A58" s="124"/>
      <c r="B58" s="49" t="s">
        <v>86</v>
      </c>
      <c r="C58" s="38">
        <v>0</v>
      </c>
      <c r="D58" s="37"/>
    </row>
    <row r="59" spans="1:4" ht="31.5" x14ac:dyDescent="0.25">
      <c r="A59" s="125"/>
      <c r="B59" s="49" t="s">
        <v>87</v>
      </c>
      <c r="C59" s="38" t="s">
        <v>219</v>
      </c>
      <c r="D59" s="37"/>
    </row>
    <row r="60" spans="1:4" ht="16.5" customHeight="1" x14ac:dyDescent="0.25">
      <c r="A60" s="99" t="s">
        <v>122</v>
      </c>
      <c r="B60" s="100"/>
      <c r="C60" s="100"/>
      <c r="D60" s="101"/>
    </row>
    <row r="61" spans="1:4" ht="29.25" customHeight="1" x14ac:dyDescent="0.25">
      <c r="A61" s="2">
        <v>5</v>
      </c>
      <c r="B61" s="10" t="s">
        <v>38</v>
      </c>
      <c r="C61" s="2"/>
      <c r="D61" s="2" t="s">
        <v>0</v>
      </c>
    </row>
    <row r="62" spans="1:4" ht="15.75" x14ac:dyDescent="0.25">
      <c r="A62" s="93"/>
      <c r="B62" s="4" t="s">
        <v>37</v>
      </c>
      <c r="C62" s="18">
        <f>C63+C70+C75+C86+C87+C72</f>
        <v>27692.699999999997</v>
      </c>
      <c r="D62" s="5"/>
    </row>
    <row r="63" spans="1:4" ht="83.25" customHeight="1" x14ac:dyDescent="0.25">
      <c r="A63" s="94"/>
      <c r="B63" s="1" t="s">
        <v>36</v>
      </c>
      <c r="C63" s="26">
        <f>C65+C68</f>
        <v>2430.3000000000002</v>
      </c>
      <c r="D63" s="5"/>
    </row>
    <row r="64" spans="1:4" ht="15.75" customHeight="1" x14ac:dyDescent="0.25">
      <c r="A64" s="94"/>
      <c r="B64" s="1" t="s">
        <v>35</v>
      </c>
      <c r="C64" s="2" t="s">
        <v>39</v>
      </c>
      <c r="D64" s="2"/>
    </row>
    <row r="65" spans="1:4" ht="15.75" customHeight="1" x14ac:dyDescent="0.25">
      <c r="A65" s="94"/>
      <c r="B65" s="4" t="s">
        <v>116</v>
      </c>
      <c r="C65" s="2">
        <v>2270</v>
      </c>
      <c r="D65" s="5"/>
    </row>
    <row r="66" spans="1:4" ht="15.75" customHeight="1" x14ac:dyDescent="0.25">
      <c r="A66" s="94"/>
      <c r="B66" s="4" t="s">
        <v>34</v>
      </c>
      <c r="C66" s="2" t="s">
        <v>39</v>
      </c>
      <c r="D66" s="5"/>
    </row>
    <row r="67" spans="1:4" ht="15.75" customHeight="1" x14ac:dyDescent="0.25">
      <c r="A67" s="94"/>
      <c r="B67" s="4" t="s">
        <v>33</v>
      </c>
      <c r="C67" s="2" t="s">
        <v>39</v>
      </c>
      <c r="D67" s="5"/>
    </row>
    <row r="68" spans="1:4" ht="45.75" customHeight="1" x14ac:dyDescent="0.25">
      <c r="A68" s="94"/>
      <c r="B68" s="4" t="s">
        <v>98</v>
      </c>
      <c r="C68" s="2">
        <v>160.30000000000001</v>
      </c>
      <c r="D68" s="5"/>
    </row>
    <row r="69" spans="1:4" ht="29.25" customHeight="1" x14ac:dyDescent="0.25">
      <c r="A69" s="94"/>
      <c r="B69" s="4" t="s">
        <v>111</v>
      </c>
      <c r="C69" s="2" t="s">
        <v>39</v>
      </c>
      <c r="D69" s="5"/>
    </row>
    <row r="70" spans="1:4" ht="60.75" customHeight="1" x14ac:dyDescent="0.25">
      <c r="A70" s="94"/>
      <c r="B70" s="1" t="s">
        <v>32</v>
      </c>
      <c r="C70" s="26">
        <f>C71</f>
        <v>368.2</v>
      </c>
      <c r="D70" s="5"/>
    </row>
    <row r="71" spans="1:4" ht="31.5" x14ac:dyDescent="0.25">
      <c r="A71" s="94"/>
      <c r="B71" s="1" t="s">
        <v>150</v>
      </c>
      <c r="C71" s="2">
        <v>368.2</v>
      </c>
      <c r="D71" s="5"/>
    </row>
    <row r="72" spans="1:4" ht="67.5" customHeight="1" x14ac:dyDescent="0.25">
      <c r="A72" s="94"/>
      <c r="B72" s="4" t="s">
        <v>115</v>
      </c>
      <c r="C72" s="30">
        <f>C74</f>
        <v>291.60000000000002</v>
      </c>
      <c r="D72" s="4"/>
    </row>
    <row r="73" spans="1:4" ht="15.75" x14ac:dyDescent="0.25">
      <c r="A73" s="94"/>
      <c r="B73" s="7" t="s">
        <v>31</v>
      </c>
      <c r="C73" s="2" t="s">
        <v>39</v>
      </c>
      <c r="D73" s="4"/>
    </row>
    <row r="74" spans="1:4" ht="66.75" customHeight="1" x14ac:dyDescent="0.25">
      <c r="A74" s="94"/>
      <c r="B74" s="4" t="s">
        <v>30</v>
      </c>
      <c r="C74" s="15">
        <v>291.60000000000002</v>
      </c>
      <c r="D74" s="4"/>
    </row>
    <row r="75" spans="1:4" ht="47.25" customHeight="1" x14ac:dyDescent="0.25">
      <c r="A75" s="94"/>
      <c r="B75" s="4" t="s">
        <v>29</v>
      </c>
      <c r="C75" s="25">
        <f>C76+C81</f>
        <v>18563.5</v>
      </c>
      <c r="D75" s="4"/>
    </row>
    <row r="76" spans="1:4" ht="15.75" x14ac:dyDescent="0.25">
      <c r="A76" s="94"/>
      <c r="B76" s="6" t="s">
        <v>28</v>
      </c>
      <c r="C76" s="23">
        <f>C77+C78+C79+C80</f>
        <v>18563.5</v>
      </c>
      <c r="D76" s="6"/>
    </row>
    <row r="77" spans="1:4" ht="18" customHeight="1" x14ac:dyDescent="0.25">
      <c r="A77" s="94"/>
      <c r="B77" s="4" t="s">
        <v>27</v>
      </c>
      <c r="C77" s="23">
        <v>6517.9</v>
      </c>
      <c r="D77" s="4"/>
    </row>
    <row r="78" spans="1:4" ht="18" customHeight="1" x14ac:dyDescent="0.25">
      <c r="A78" s="94"/>
      <c r="B78" s="4" t="s">
        <v>26</v>
      </c>
      <c r="C78" s="15">
        <v>10807.7</v>
      </c>
      <c r="D78" s="4"/>
    </row>
    <row r="79" spans="1:4" ht="65.25" customHeight="1" x14ac:dyDescent="0.25">
      <c r="A79" s="94"/>
      <c r="B79" s="4" t="s">
        <v>112</v>
      </c>
      <c r="C79" s="15">
        <v>1086.9000000000001</v>
      </c>
      <c r="D79" s="4"/>
    </row>
    <row r="80" spans="1:4" ht="43.5" customHeight="1" x14ac:dyDescent="0.25">
      <c r="A80" s="94"/>
      <c r="B80" s="4" t="s">
        <v>100</v>
      </c>
      <c r="C80" s="15">
        <v>151</v>
      </c>
      <c r="D80" s="4"/>
    </row>
    <row r="81" spans="1:4" ht="15.75" x14ac:dyDescent="0.25">
      <c r="A81" s="94"/>
      <c r="B81" s="6" t="s">
        <v>25</v>
      </c>
      <c r="C81" s="15"/>
      <c r="D81" s="6"/>
    </row>
    <row r="82" spans="1:4" ht="27" customHeight="1" x14ac:dyDescent="0.25">
      <c r="A82" s="94"/>
      <c r="B82" s="6" t="s">
        <v>24</v>
      </c>
      <c r="C82" s="15"/>
      <c r="D82" s="6"/>
    </row>
    <row r="83" spans="1:4" ht="17.25" customHeight="1" x14ac:dyDescent="0.25">
      <c r="A83" s="94"/>
      <c r="B83" s="6" t="s">
        <v>23</v>
      </c>
      <c r="C83" s="15"/>
      <c r="D83" s="6"/>
    </row>
    <row r="84" spans="1:4" ht="30" customHeight="1" x14ac:dyDescent="0.25">
      <c r="A84" s="94"/>
      <c r="B84" s="6" t="s">
        <v>22</v>
      </c>
      <c r="C84" s="15"/>
      <c r="D84" s="6"/>
    </row>
    <row r="85" spans="1:4" ht="80.25" customHeight="1" x14ac:dyDescent="0.25">
      <c r="A85" s="94"/>
      <c r="B85" s="6" t="s">
        <v>21</v>
      </c>
      <c r="C85" s="15"/>
      <c r="D85" s="6"/>
    </row>
    <row r="86" spans="1:4" ht="63" customHeight="1" x14ac:dyDescent="0.25">
      <c r="A86" s="94"/>
      <c r="B86" s="4" t="s">
        <v>20</v>
      </c>
      <c r="C86" s="27">
        <v>6039.1</v>
      </c>
      <c r="D86" s="4"/>
    </row>
    <row r="87" spans="1:4" ht="63" customHeight="1" x14ac:dyDescent="0.25">
      <c r="A87" s="95"/>
      <c r="B87" s="4" t="s">
        <v>19</v>
      </c>
      <c r="C87" s="27">
        <v>0</v>
      </c>
      <c r="D87" s="4"/>
    </row>
    <row r="88" spans="1:4" ht="80.25" customHeight="1" x14ac:dyDescent="0.25">
      <c r="A88" s="107" t="s">
        <v>132</v>
      </c>
      <c r="B88" s="108"/>
      <c r="C88" s="108"/>
      <c r="D88" s="109"/>
    </row>
    <row r="89" spans="1:4" ht="32.25" customHeight="1" x14ac:dyDescent="0.25">
      <c r="A89" s="2">
        <v>6</v>
      </c>
      <c r="B89" s="52" t="s">
        <v>260</v>
      </c>
      <c r="C89" s="2"/>
      <c r="D89" s="2" t="s">
        <v>0</v>
      </c>
    </row>
    <row r="90" spans="1:4" ht="29.25" customHeight="1" x14ac:dyDescent="0.25">
      <c r="A90" s="93"/>
      <c r="B90" s="4" t="s">
        <v>102</v>
      </c>
      <c r="C90" s="41" t="s">
        <v>39</v>
      </c>
      <c r="D90" s="4"/>
    </row>
    <row r="91" spans="1:4" ht="29.25" customHeight="1" x14ac:dyDescent="0.25">
      <c r="A91" s="94"/>
      <c r="B91" s="4" t="s">
        <v>103</v>
      </c>
      <c r="C91" s="41" t="s">
        <v>39</v>
      </c>
      <c r="D91" s="4"/>
    </row>
    <row r="92" spans="1:4" ht="29.25" customHeight="1" x14ac:dyDescent="0.25">
      <c r="A92" s="94"/>
      <c r="B92" s="4" t="s">
        <v>139</v>
      </c>
      <c r="C92" s="41" t="s">
        <v>154</v>
      </c>
      <c r="D92" s="4"/>
    </row>
    <row r="93" spans="1:4" ht="29.25" customHeight="1" x14ac:dyDescent="0.25">
      <c r="A93" s="94"/>
      <c r="B93" s="4" t="s">
        <v>148</v>
      </c>
      <c r="C93" s="41" t="s">
        <v>155</v>
      </c>
      <c r="D93" s="4"/>
    </row>
    <row r="94" spans="1:4" ht="29.25" customHeight="1" x14ac:dyDescent="0.25">
      <c r="A94" s="94"/>
      <c r="B94" s="4" t="s">
        <v>104</v>
      </c>
      <c r="C94" s="41" t="s">
        <v>221</v>
      </c>
      <c r="D94" s="4"/>
    </row>
    <row r="95" spans="1:4" ht="29.25" customHeight="1" x14ac:dyDescent="0.25">
      <c r="A95" s="95"/>
      <c r="B95" s="4" t="s">
        <v>105</v>
      </c>
      <c r="C95" s="41" t="s">
        <v>222</v>
      </c>
      <c r="D95" s="4"/>
    </row>
    <row r="96" spans="1:4" ht="18.75" customHeight="1" x14ac:dyDescent="0.25">
      <c r="A96" s="99" t="s">
        <v>270</v>
      </c>
      <c r="B96" s="100"/>
      <c r="C96" s="100"/>
      <c r="D96" s="101"/>
    </row>
    <row r="97" spans="1:4" ht="31.5" customHeight="1" x14ac:dyDescent="0.25">
      <c r="A97" s="2">
        <v>7</v>
      </c>
      <c r="B97" s="6" t="s">
        <v>128</v>
      </c>
      <c r="C97" s="43">
        <f>SUM(C98:C102)</f>
        <v>9880.26</v>
      </c>
      <c r="D97" s="2" t="s">
        <v>0</v>
      </c>
    </row>
    <row r="98" spans="1:4" ht="18" customHeight="1" x14ac:dyDescent="0.25">
      <c r="A98" s="90"/>
      <c r="B98" s="4" t="s">
        <v>14</v>
      </c>
      <c r="C98" s="43">
        <v>2614.4699999999998</v>
      </c>
      <c r="D98" s="16"/>
    </row>
    <row r="99" spans="1:4" ht="18" customHeight="1" x14ac:dyDescent="0.25">
      <c r="A99" s="91"/>
      <c r="B99" s="4" t="s">
        <v>13</v>
      </c>
      <c r="C99" s="43" t="s">
        <v>39</v>
      </c>
      <c r="D99" s="16"/>
    </row>
    <row r="100" spans="1:4" ht="18" customHeight="1" x14ac:dyDescent="0.25">
      <c r="A100" s="91"/>
      <c r="B100" s="4" t="s">
        <v>12</v>
      </c>
      <c r="C100" s="43">
        <v>7265.79</v>
      </c>
      <c r="D100" s="16"/>
    </row>
    <row r="101" spans="1:4" ht="18" customHeight="1" x14ac:dyDescent="0.25">
      <c r="A101" s="91"/>
      <c r="B101" s="4" t="s">
        <v>11</v>
      </c>
      <c r="C101" s="43" t="s">
        <v>39</v>
      </c>
      <c r="D101" s="16"/>
    </row>
    <row r="102" spans="1:4" ht="33" customHeight="1" x14ac:dyDescent="0.25">
      <c r="A102" s="92"/>
      <c r="B102" s="4" t="s">
        <v>134</v>
      </c>
      <c r="C102" s="43" t="s">
        <v>39</v>
      </c>
      <c r="D102" s="16"/>
    </row>
    <row r="103" spans="1:4" ht="30" customHeight="1" x14ac:dyDescent="0.25">
      <c r="A103" s="114" t="s">
        <v>223</v>
      </c>
      <c r="B103" s="115"/>
      <c r="C103" s="115"/>
      <c r="D103" s="116"/>
    </row>
    <row r="104" spans="1:4" ht="21.75" customHeight="1" x14ac:dyDescent="0.25">
      <c r="A104" s="2">
        <v>8</v>
      </c>
      <c r="B104" s="6" t="s">
        <v>106</v>
      </c>
      <c r="C104" s="5"/>
      <c r="D104" s="2" t="s">
        <v>0</v>
      </c>
    </row>
    <row r="105" spans="1:4" ht="30.75" customHeight="1" x14ac:dyDescent="0.25">
      <c r="A105" s="90"/>
      <c r="B105" s="4" t="s">
        <v>8</v>
      </c>
      <c r="C105" s="2" t="s">
        <v>39</v>
      </c>
      <c r="D105" s="17"/>
    </row>
    <row r="106" spans="1:4" ht="30.75" customHeight="1" x14ac:dyDescent="0.25">
      <c r="A106" s="91"/>
      <c r="B106" s="4" t="s">
        <v>7</v>
      </c>
      <c r="C106" s="2" t="s">
        <v>39</v>
      </c>
      <c r="D106" s="2" t="s">
        <v>0</v>
      </c>
    </row>
    <row r="107" spans="1:4" ht="157.5" x14ac:dyDescent="0.25">
      <c r="A107" s="91"/>
      <c r="B107" s="4" t="s">
        <v>6</v>
      </c>
      <c r="C107" s="43" t="s">
        <v>158</v>
      </c>
      <c r="D107" s="57" t="s">
        <v>5</v>
      </c>
    </row>
    <row r="108" spans="1:4" ht="157.5" x14ac:dyDescent="0.25">
      <c r="A108" s="91"/>
      <c r="B108" s="4" t="s">
        <v>160</v>
      </c>
      <c r="C108" s="43" t="s">
        <v>159</v>
      </c>
      <c r="D108" s="57" t="s">
        <v>5</v>
      </c>
    </row>
    <row r="109" spans="1:4" ht="110.25" x14ac:dyDescent="0.25">
      <c r="A109" s="91"/>
      <c r="B109" s="4" t="s">
        <v>161</v>
      </c>
      <c r="C109" s="43" t="s">
        <v>190</v>
      </c>
      <c r="D109" s="57" t="s">
        <v>5</v>
      </c>
    </row>
    <row r="110" spans="1:4" ht="48.75" customHeight="1" x14ac:dyDescent="0.25">
      <c r="A110" s="92"/>
      <c r="B110" s="4" t="s">
        <v>4</v>
      </c>
      <c r="C110" s="2" t="s">
        <v>39</v>
      </c>
      <c r="D110" s="2" t="s">
        <v>2</v>
      </c>
    </row>
    <row r="111" spans="1:4" ht="111.75" customHeight="1" x14ac:dyDescent="0.25">
      <c r="A111" s="79" t="s">
        <v>174</v>
      </c>
      <c r="B111" s="80"/>
      <c r="C111" s="80"/>
      <c r="D111" s="81"/>
    </row>
    <row r="112" spans="1:4" ht="36.75" customHeight="1" x14ac:dyDescent="0.25">
      <c r="A112" s="69">
        <v>9</v>
      </c>
      <c r="B112" s="70" t="s">
        <v>261</v>
      </c>
      <c r="C112" s="73" t="s">
        <v>263</v>
      </c>
      <c r="D112" s="16"/>
    </row>
    <row r="113" spans="1:4" ht="21" customHeight="1" x14ac:dyDescent="0.25">
      <c r="A113" s="79" t="s">
        <v>262</v>
      </c>
      <c r="B113" s="80"/>
      <c r="C113" s="80"/>
      <c r="D113" s="81"/>
    </row>
    <row r="114" spans="1:4" ht="24" customHeight="1" x14ac:dyDescent="0.25">
      <c r="A114" s="69">
        <v>10</v>
      </c>
      <c r="B114" s="3" t="s">
        <v>1</v>
      </c>
      <c r="C114" s="43">
        <v>15.6</v>
      </c>
      <c r="D114" s="69" t="s">
        <v>0</v>
      </c>
    </row>
    <row r="115" spans="1:4" ht="20.25" customHeight="1" x14ac:dyDescent="0.25">
      <c r="A115" s="99" t="s">
        <v>264</v>
      </c>
      <c r="B115" s="100"/>
      <c r="C115" s="100"/>
      <c r="D115" s="101"/>
    </row>
    <row r="116" spans="1:4" ht="90.75" customHeight="1" x14ac:dyDescent="0.25">
      <c r="A116" s="102">
        <v>11</v>
      </c>
      <c r="B116" s="103" t="s">
        <v>277</v>
      </c>
      <c r="C116" s="103"/>
      <c r="D116" s="103"/>
    </row>
    <row r="117" spans="1:4" ht="302.25" customHeight="1" x14ac:dyDescent="0.25">
      <c r="A117" s="102"/>
      <c r="B117" s="103" t="s">
        <v>265</v>
      </c>
      <c r="C117" s="103"/>
      <c r="D117" s="103"/>
    </row>
    <row r="118" spans="1:4" ht="65.25" customHeight="1" x14ac:dyDescent="0.25">
      <c r="A118" s="103" t="s">
        <v>151</v>
      </c>
      <c r="B118" s="103"/>
      <c r="C118" s="103"/>
      <c r="D118" s="103"/>
    </row>
  </sheetData>
  <mergeCells count="30">
    <mergeCell ref="A26:D26"/>
    <mergeCell ref="A44:D44"/>
    <mergeCell ref="A51:D51"/>
    <mergeCell ref="A1:D1"/>
    <mergeCell ref="A2:D2"/>
    <mergeCell ref="A3:D3"/>
    <mergeCell ref="A11:A14"/>
    <mergeCell ref="A16:A19"/>
    <mergeCell ref="A21:A25"/>
    <mergeCell ref="A111:D111"/>
    <mergeCell ref="A88:D88"/>
    <mergeCell ref="A103:D103"/>
    <mergeCell ref="A60:D60"/>
    <mergeCell ref="A28:A30"/>
    <mergeCell ref="A32:A37"/>
    <mergeCell ref="A39:A40"/>
    <mergeCell ref="A42:A43"/>
    <mergeCell ref="A46:A50"/>
    <mergeCell ref="A53:A59"/>
    <mergeCell ref="A62:A87"/>
    <mergeCell ref="A90:A95"/>
    <mergeCell ref="A98:A102"/>
    <mergeCell ref="A105:A110"/>
    <mergeCell ref="A96:D96"/>
    <mergeCell ref="A118:D118"/>
    <mergeCell ref="A113:D113"/>
    <mergeCell ref="A115:D115"/>
    <mergeCell ref="A116:A117"/>
    <mergeCell ref="B116:D116"/>
    <mergeCell ref="B117:D117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1270 Верхне-Тоемское</vt:lpstr>
      <vt:lpstr>1278 Шенкурское</vt:lpstr>
      <vt:lpstr>1279 Устьянское</vt:lpstr>
      <vt:lpstr>04-01-1116-2012 Тарнога</vt:lpstr>
      <vt:lpstr>1373 Устьянское</vt:lpstr>
      <vt:lpstr>2046 Устьянское</vt:lpstr>
      <vt:lpstr>2047 Устьянское</vt:lpstr>
      <vt:lpstr>2048 Устьянское</vt:lpstr>
      <vt:lpstr>'1270 Верхне-Тоемское'!Область_печати</vt:lpstr>
      <vt:lpstr>'1278 Шенкурское'!Область_печати</vt:lpstr>
      <vt:lpstr>'1279 Устьянское'!Область_печати</vt:lpstr>
      <vt:lpstr>'2048 Устьянское'!Область_печати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2019-09-23T12:40:04Z</cp:lastPrinted>
  <dcterms:created xsi:type="dcterms:W3CDTF">2018-01-24T08:15:58Z</dcterms:created>
  <dcterms:modified xsi:type="dcterms:W3CDTF">2020-03-24T08:54:23Z</dcterms:modified>
</cp:coreProperties>
</file>